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abtassoc.sharepoint.com/sites/CorpMEGMongoliaTeam-MEGMERIFundGrant/Shared Documents/MEG MERI Fund Grant/Grant Round 3/RFA templates_Charice/"/>
    </mc:Choice>
  </mc:AlternateContent>
  <xr:revisionPtr revIDLastSave="8" documentId="8_{D54502D9-BC7F-46A8-AFB9-26C1E5D84C76}" xr6:coauthVersionLast="47" xr6:coauthVersionMax="47" xr10:uidLastSave="{DCD0480D-D4AE-4F11-8BBA-4AEBB8F1B916}"/>
  <bookViews>
    <workbookView xWindow="20370" yWindow="-2175" windowWidth="29040" windowHeight="15720" tabRatio="703" xr2:uid="{00000000-000D-0000-FFFF-FFFF00000000}"/>
  </bookViews>
  <sheets>
    <sheet name="Instructions" sheetId="6" r:id="rId1"/>
    <sheet name="Budget template" sheetId="7" r:id="rId2"/>
    <sheet name="Sample Budget" sheetId="5" r:id="rId3"/>
  </sheets>
  <definedNames>
    <definedName name="OLE_LINK1" localSheetId="1">'Budget template'!#REF!</definedName>
    <definedName name="OLE_LINK1" localSheetId="2">'Sample Budget'!#REF!</definedName>
    <definedName name="_xlnm.Print_Area" localSheetId="1">'Budget template'!$A$1:$G$55</definedName>
    <definedName name="_xlnm.Print_Area" localSheetId="0">Instructions!$A$1:$B$10</definedName>
    <definedName name="_xlnm.Print_Area" localSheetId="2">'Sample Budget'!$A$1:$G$55</definedName>
    <definedName name="_xlnm.Print_Titles" localSheetId="1">'Budget template'!$1:$7</definedName>
    <definedName name="_xlnm.Print_Titles" localSheetId="2">'Sample Budget'!$1:$7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5" l="1"/>
  <c r="F47" i="7"/>
  <c r="F46" i="7"/>
  <c r="F45" i="7"/>
  <c r="F44" i="7"/>
  <c r="F43" i="7"/>
  <c r="F42" i="7"/>
  <c r="F41" i="7"/>
  <c r="F40" i="7"/>
  <c r="F39" i="7"/>
  <c r="F38" i="7"/>
  <c r="F35" i="7"/>
  <c r="F34" i="7"/>
  <c r="F33" i="7"/>
  <c r="F32" i="7"/>
  <c r="F31" i="7"/>
  <c r="F30" i="7"/>
  <c r="F29" i="7"/>
  <c r="F28" i="7"/>
  <c r="F20" i="7"/>
  <c r="F19" i="7"/>
  <c r="F18" i="7"/>
  <c r="F15" i="7"/>
  <c r="F14" i="7"/>
  <c r="F13" i="7"/>
  <c r="F12" i="7"/>
  <c r="F11" i="7"/>
  <c r="F10" i="7"/>
  <c r="B31" i="5"/>
  <c r="F31" i="5" s="1"/>
  <c r="E44" i="5"/>
  <c r="F44" i="5" s="1"/>
  <c r="E45" i="5"/>
  <c r="F45" i="5" s="1"/>
  <c r="E43" i="5"/>
  <c r="F43" i="5" s="1"/>
  <c r="E11" i="5"/>
  <c r="F11" i="5" s="1"/>
  <c r="E10" i="5"/>
  <c r="D12" i="5"/>
  <c r="D11" i="5"/>
  <c r="D28" i="5"/>
  <c r="F28" i="5" s="1"/>
  <c r="F47" i="5"/>
  <c r="F46" i="5"/>
  <c r="F42" i="5"/>
  <c r="F41" i="5"/>
  <c r="F40" i="5"/>
  <c r="F38" i="5"/>
  <c r="F35" i="5"/>
  <c r="F29" i="5"/>
  <c r="F30" i="5"/>
  <c r="F32" i="5"/>
  <c r="F33" i="5"/>
  <c r="F34" i="5"/>
  <c r="F20" i="5"/>
  <c r="F19" i="5"/>
  <c r="D10" i="5"/>
  <c r="F12" i="5"/>
  <c r="F13" i="5"/>
  <c r="F14" i="5"/>
  <c r="F15" i="5"/>
  <c r="F21" i="7" l="1"/>
  <c r="F25" i="7" s="1"/>
  <c r="F26" i="7" s="1"/>
  <c r="F16" i="7"/>
  <c r="F24" i="7" s="1"/>
  <c r="F48" i="7"/>
  <c r="F22" i="7"/>
  <c r="F36" i="7"/>
  <c r="F10" i="5"/>
  <c r="F16" i="5" s="1"/>
  <c r="F24" i="5" s="1"/>
  <c r="F39" i="5"/>
  <c r="F18" i="5"/>
  <c r="F49" i="7" l="1"/>
  <c r="F52" i="7" s="1"/>
  <c r="F53" i="7" s="1"/>
  <c r="B5" i="7" s="1"/>
  <c r="F21" i="5"/>
  <c r="F25" i="5" s="1"/>
  <c r="F36" i="5"/>
  <c r="F48" i="5" l="1"/>
  <c r="F22" i="5"/>
  <c r="F26" i="5" l="1"/>
  <c r="F49" i="5" l="1"/>
  <c r="F53" i="5" l="1"/>
  <c r="B5" i="5" s="1"/>
</calcChain>
</file>

<file path=xl/sharedStrings.xml><?xml version="1.0" encoding="utf-8"?>
<sst xmlns="http://schemas.openxmlformats.org/spreadsheetml/2006/main" count="164" uniqueCount="103">
  <si>
    <t>Project title:</t>
  </si>
  <si>
    <t>Organization's name:</t>
  </si>
  <si>
    <t>Duration:</t>
  </si>
  <si>
    <t>Total budget:</t>
  </si>
  <si>
    <t>Object Class Category</t>
  </si>
  <si>
    <t>Qty</t>
  </si>
  <si>
    <t>Unit (Hours, Days, Mos., Trips, Etc.)</t>
  </si>
  <si>
    <t>No. of Units</t>
  </si>
  <si>
    <t>1. Labor</t>
  </si>
  <si>
    <t>1.1 SUBTOTAL: Employee</t>
  </si>
  <si>
    <t>TOTAL: Labor</t>
  </si>
  <si>
    <t>2. Fringe Benefits</t>
  </si>
  <si>
    <t>percent</t>
  </si>
  <si>
    <t>TOTAL: FRINGE BENEFITS</t>
  </si>
  <si>
    <t>TOTAL: PROGRAM SUPPLIES</t>
  </si>
  <si>
    <t>4. Other Direct Costs</t>
  </si>
  <si>
    <t>TOTAL: OTHER DIRECT COSTS</t>
  </si>
  <si>
    <t>TOTAL DIRECT COSTS</t>
  </si>
  <si>
    <t>TOTAL BUDGET REQUESTED</t>
  </si>
  <si>
    <t>Unit Amt (MNT)</t>
  </si>
  <si>
    <t>days</t>
  </si>
  <si>
    <t>1.1 Employee of the organization</t>
  </si>
  <si>
    <t>Generator</t>
  </si>
  <si>
    <t>Training room rent</t>
  </si>
  <si>
    <t>Training lunch</t>
  </si>
  <si>
    <t>days*person</t>
  </si>
  <si>
    <t>Training supplies</t>
  </si>
  <si>
    <t>person</t>
  </si>
  <si>
    <t>pieces</t>
  </si>
  <si>
    <t>1.2  Short term consultants</t>
  </si>
  <si>
    <t>3. In Country travel &amp; Transportation</t>
  </si>
  <si>
    <t xml:space="preserve">Instructions for the Applicant:
</t>
  </si>
  <si>
    <t>5. Indirect rate</t>
  </si>
  <si>
    <t>de Minimis rate</t>
  </si>
  <si>
    <t>Name &amp; Position 5</t>
  </si>
  <si>
    <t>Name &amp; Position 6</t>
  </si>
  <si>
    <t>Name &amp; Role of Consultant 2</t>
  </si>
  <si>
    <t>Name &amp; Role of Consultant 3</t>
  </si>
  <si>
    <t>1.2 SUBTOTAL:Short term consultants</t>
  </si>
  <si>
    <t>Tsetsegmaa B., Project Manager</t>
  </si>
  <si>
    <t>Dorj D, Technical Specialist</t>
  </si>
  <si>
    <t>Bat G, Trainer of MS1</t>
  </si>
  <si>
    <t>Employee @ 12.5%</t>
  </si>
  <si>
    <t>Short term consultants @  12.3%</t>
  </si>
  <si>
    <t>night</t>
  </si>
  <si>
    <t>km*usage</t>
  </si>
  <si>
    <t>days*hours</t>
  </si>
  <si>
    <t>Training coffee</t>
  </si>
  <si>
    <t>Solongo L, Trainer</t>
  </si>
  <si>
    <t>Proposed Grantee contribution</t>
  </si>
  <si>
    <t>Description</t>
  </si>
  <si>
    <t>Төсвийн тайлбар</t>
  </si>
  <si>
    <t>Өргөдөл гаргагчид зориулсан зааварчилгаа:</t>
  </si>
  <si>
    <t>Сангийн яамны тогтоолын дагуу МЭХЗХөтөлбөр нь НӨАТ-аас чөлөөлөгддөг болохыг анхаарна уу.</t>
  </si>
  <si>
    <t xml:space="preserve">Subtotal (MNT) </t>
  </si>
  <si>
    <t>PM is  responsible for managing this project and will spend 10 days per month. 12 project months. Total 120 days.</t>
  </si>
  <si>
    <t>March 1, 2024 - February 28, 2025</t>
  </si>
  <si>
    <t>Capacity building of …...</t>
  </si>
  <si>
    <t>Sample Organization LLC</t>
  </si>
  <si>
    <t>Two 2 days training with 25 person with a lunch and 2 coffee breaks each day.</t>
  </si>
  <si>
    <t>Purchase of a generator</t>
  </si>
  <si>
    <t>Training supplies such as pens, notebooks, flipcharts, marker for two trainings.</t>
  </si>
  <si>
    <t>Office Rent</t>
  </si>
  <si>
    <t>Office supplies</t>
  </si>
  <si>
    <t>Office utilities</t>
  </si>
  <si>
    <t>Office supplies such as paper, stationary, tea, etc.. Prorated: =500,000per month/21.3 working days/5 permanent staff*3project staff *12 months*10 days</t>
  </si>
  <si>
    <t>Office utilities such as electricity, water, etc..Prorated: =200,000per month/21.3 working days/5 permanent staff*3project staff *12 months*10 days</t>
  </si>
  <si>
    <t>Office space used by 3 staff of this project =1,000,000/21.3 working days/5 permanent staff*3project staff *12 months*10 days</t>
  </si>
  <si>
    <t>VAT</t>
  </si>
  <si>
    <t>Budget Instructions</t>
  </si>
  <si>
    <r>
      <t xml:space="preserve">In the </t>
    </r>
    <r>
      <rPr>
        <b/>
        <sz val="12"/>
        <color theme="1"/>
        <rFont val="Times New Roman"/>
        <family val="1"/>
      </rPr>
      <t>Budget</t>
    </r>
    <r>
      <rPr>
        <sz val="12"/>
        <color theme="1"/>
        <rFont val="Times New Roman"/>
        <family val="1"/>
      </rPr>
      <t xml:space="preserve"> tab, please detail all expenditures connected with the proposed grant activity (Milestone) and include a detailed comment in the "Description" column explaining each included expense. All costs shall be expressed in</t>
    </r>
    <r>
      <rPr>
        <sz val="12"/>
        <color rgb="FFFF0000"/>
        <rFont val="Times New Roman"/>
        <family val="1"/>
      </rPr>
      <t xml:space="preserve"> </t>
    </r>
    <r>
      <rPr>
        <b/>
        <sz val="12"/>
        <rFont val="Times New Roman"/>
        <family val="1"/>
      </rPr>
      <t>MNT.</t>
    </r>
  </si>
  <si>
    <r>
      <t xml:space="preserve">Санал болгож буй буцалтгүй тусламжийн үйл ажиллагаатай холбоотой бүх зардлыг төсөв таб дээр дэлгэрэнгүй оруулна уу. Оруулсан зардал тус бүрийг "Description" баганад нарийвчлан тайлбарлана уу. Бүх зардлыг </t>
    </r>
    <r>
      <rPr>
        <b/>
        <sz val="12"/>
        <rFont val="Times New Roman"/>
        <family val="1"/>
      </rPr>
      <t>төгрөгөөр</t>
    </r>
    <r>
      <rPr>
        <sz val="12"/>
        <rFont val="Times New Roman"/>
        <family val="1"/>
      </rPr>
      <t xml:space="preserve"> илэрхийлнэ.</t>
    </r>
  </si>
  <si>
    <r>
      <rPr>
        <b/>
        <sz val="12"/>
        <color theme="1"/>
        <rFont val="Times New Roman"/>
        <family val="1"/>
      </rPr>
      <t xml:space="preserve">A. Labor costs (staff working for activity) </t>
    </r>
    <r>
      <rPr>
        <sz val="12"/>
        <color theme="1"/>
        <rFont val="Times New Roman"/>
        <family val="1"/>
      </rPr>
      <t xml:space="preserve">
The Applicant shall provide the individual’s name, position title, the total number of days which the person will spend for this project, the daily salary unit rate and the total amount for each line. 
</t>
    </r>
    <r>
      <rPr>
        <b/>
        <sz val="12"/>
        <color theme="1"/>
        <rFont val="Times New Roman"/>
        <family val="1"/>
      </rPr>
      <t>Employees</t>
    </r>
    <r>
      <rPr>
        <sz val="12"/>
        <color theme="1"/>
        <rFont val="Times New Roman"/>
        <family val="1"/>
      </rPr>
      <t xml:space="preserve"> are your permanent staff. The </t>
    </r>
    <r>
      <rPr>
        <b/>
        <sz val="12"/>
        <color theme="1"/>
        <rFont val="Times New Roman"/>
        <family val="1"/>
      </rPr>
      <t>Short term consultants</t>
    </r>
    <r>
      <rPr>
        <sz val="12"/>
        <color theme="1"/>
        <rFont val="Times New Roman"/>
        <family val="1"/>
      </rPr>
      <t xml:space="preserve"> are not your permament staff and will temporarily work for this project.
</t>
    </r>
    <r>
      <rPr>
        <sz val="12"/>
        <rFont val="Times New Roman"/>
        <family val="1"/>
      </rPr>
      <t>Social Insurance share of the organization should not be included in the labor section rate. It's in section B.</t>
    </r>
  </si>
  <si>
    <r>
      <rPr>
        <b/>
        <sz val="12"/>
        <rFont val="Times New Roman"/>
        <family val="1"/>
      </rPr>
      <t>A. Цалин хөдөлмөрийн зардал (үйл ажиллагаанд ажиллах)</t>
    </r>
    <r>
      <rPr>
        <sz val="12"/>
        <rFont val="Times New Roman"/>
        <family val="1"/>
      </rPr>
      <t xml:space="preserve">
Өргөдөл гаргагч нь тухайн хүний овог нэр, албан тушаал, тухайн хүн энэ төсөлд зарцуулах өдрийн тоо, өдрийн нэгж цалин болон мөр тус бүрийн нийт дүнг оруулна.
Employees буюу ажилтан нь бол танай байгууллагын байнгын ажилтан.  Short term consultants буюу богино хугацааны зөвлөхүүд нь таны байнгын ажилтан биш бөгөөд энэ төсөлд түр хугацаагаар ажиллах хүмүүс байх болно.
Нийгмийн даатгалын байгууллагаас төлөгддөг хувь нь цалин хөдөлмөрийн зардалд орохгүй ба тусдаа В хэсэгт тусгагдана.</t>
    </r>
  </si>
  <si>
    <r>
      <rPr>
        <b/>
        <sz val="12"/>
        <color theme="1"/>
        <rFont val="Times New Roman"/>
        <family val="1"/>
      </rPr>
      <t>B. Fringe Benefits (Social Insurance paid from organization)</t>
    </r>
    <r>
      <rPr>
        <sz val="12"/>
        <color theme="1"/>
        <rFont val="Times New Roman"/>
        <family val="1"/>
      </rPr>
      <t xml:space="preserve">
Social Insurance of the organization 12.5% and 12.3% are pluged with the salary above. It is calculated automatically.</t>
    </r>
  </si>
  <si>
    <r>
      <rPr>
        <b/>
        <sz val="12"/>
        <rFont val="Times New Roman"/>
        <family val="1"/>
      </rPr>
      <t>B. Дагалдах тэтгэмж (Байгууллагаас төлсөн нийгмийн даатгал)</t>
    </r>
    <r>
      <rPr>
        <sz val="12"/>
        <rFont val="Times New Roman"/>
        <family val="1"/>
      </rPr>
      <t xml:space="preserve">
Нийгмийн даатгалын байгууллагаас төлөгддөг хувь нь 12.5%, 12.3% ба дээрх цалинтай холбосон байгаа учир автоматаар тооцогдоно.</t>
    </r>
  </si>
  <si>
    <r>
      <rPr>
        <b/>
        <sz val="12"/>
        <color theme="1"/>
        <rFont val="Times New Roman"/>
        <family val="1"/>
      </rPr>
      <t>C. In-Country Travel and Transportation</t>
    </r>
    <r>
      <rPr>
        <sz val="12"/>
        <color theme="1"/>
        <rFont val="Times New Roman"/>
        <family val="1"/>
      </rPr>
      <t xml:space="preserve">
If there is a need for travel for this activity please summarize all travel in this section. Travel and Transportation includes per diem, lodging and transportation method. The applicant should indicate the total number of days for per diem, lodging and other associates expenses. Include a </t>
    </r>
    <r>
      <rPr>
        <sz val="12"/>
        <rFont val="Times New Roman"/>
        <family val="1"/>
      </rPr>
      <t>rationale</t>
    </r>
    <r>
      <rPr>
        <sz val="12"/>
        <color theme="1"/>
        <rFont val="Times New Roman"/>
        <family val="1"/>
      </rPr>
      <t xml:space="preserve"> for each travel to technical application and description column in the budget sheet.</t>
    </r>
  </si>
  <si>
    <r>
      <rPr>
        <b/>
        <sz val="12"/>
        <rFont val="Times New Roman"/>
        <family val="1"/>
      </rPr>
      <t>C. Дотоод аялал, тээвэр</t>
    </r>
    <r>
      <rPr>
        <sz val="12"/>
        <rFont val="Times New Roman"/>
        <family val="1"/>
      </rPr>
      <t xml:space="preserve">
Хэрэв энэ үйл ажиллагаанд шаардлагатай аялал байгаа бол энэ хэсэгт бүх аяллыг нэгтгэн бичнэ үү. Аялал, тээвэрт өдрийн хоол, байр, тээвэрлэлттэй холбогдолтой зардлууд орно. Өргөдөл гаргагч нь хоол, байрны болон бусад аялалтай холбогдолтой бүх зардлыг нийт тоо болон нэгжийг зардлын төрөл бүрээр оруулж өгөх хэрэгтэй. Техникийн санал болон төсвийн тайлбар баганад аялал бүрийн үндэслэлийг тусгасан байх шаардлагатай.</t>
    </r>
  </si>
  <si>
    <r>
      <rPr>
        <b/>
        <sz val="12"/>
        <color theme="1"/>
        <rFont val="Times New Roman"/>
        <family val="1"/>
      </rPr>
      <t>D. Other Direct Costs (ODCs)</t>
    </r>
    <r>
      <rPr>
        <sz val="12"/>
        <color theme="1"/>
        <rFont val="Times New Roman"/>
        <family val="1"/>
      </rPr>
      <t xml:space="preserve">
As part of the detailed budget breakdown, the Applicant shall submit details of all ODCs required for undertaking the award grant. ODCs include costs for non-labor direct program implementation, as well as costs for communication, meetings, expendable supplies and materials, report preparation/reproduction and publications, office rent, and utilities. </t>
    </r>
    <r>
      <rPr>
        <sz val="12"/>
        <color theme="3" tint="0.39997558519241921"/>
        <rFont val="Times New Roman"/>
        <family val="1"/>
      </rPr>
      <t xml:space="preserve"> </t>
    </r>
    <r>
      <rPr>
        <sz val="12"/>
        <rFont val="Times New Roman"/>
        <family val="1"/>
      </rPr>
      <t xml:space="preserve">Include a basis of estimate for each item in description column. </t>
    </r>
  </si>
  <si>
    <r>
      <rPr>
        <b/>
        <sz val="12"/>
        <rFont val="Times New Roman"/>
        <family val="1"/>
      </rPr>
      <t>D. Бусад шууд зардал (ODCs)</t>
    </r>
    <r>
      <rPr>
        <sz val="12"/>
        <rFont val="Times New Roman"/>
        <family val="1"/>
      </rPr>
      <t xml:space="preserve">
Өргөдөл гаргагч нь төсвийн нарийвчилсан задаргааны нэг хэсэг болгон  тэтгэлэг олгоход шаардлагатай бүх шууд зардлын дэлгэрэнгүй мэдээллийг ирүүлнэ. ODC-д хөтөлбөрийг хэрэгжүүлэх хөдөлмөрийн бус шууд зардлууд орох ба түүнчлэн харилцаа холбоо, уулзалт, зарцуулагдах материал, материал, тайлан бэлтгэх/хуулбарлах, хэвлэх, оффисын түрээс, нийтийн үйлчилгээний зардал багтана. Тайлбарын баганад зүйл бүрийн тооцооллын үндэслэлийг оруулна уу.</t>
    </r>
  </si>
  <si>
    <r>
      <rPr>
        <b/>
        <sz val="12"/>
        <color theme="1"/>
        <rFont val="Times New Roman"/>
        <family val="1"/>
      </rPr>
      <t>F. Proposed Grantee contribution</t>
    </r>
    <r>
      <rPr>
        <sz val="12"/>
        <color theme="1"/>
        <rFont val="Times New Roman"/>
        <family val="1"/>
      </rPr>
      <t xml:space="preserve">
Applicants must be prepared to provide a minimum co-financing or leveraged financing over the life of the program. Applicants proposing a higher proportion of leveraged funding will be favorably regarded. Co-financing or leveraging can be in cash or in kind, and may include salaries, fringe benefits, overhead, travel and transportation costs, other direct costs (e.g., building rent, utilities, etc.), or commodities, as long as those costs are not sponsored by another US Government funding source.</t>
    </r>
  </si>
  <si>
    <r>
      <rPr>
        <b/>
        <sz val="12"/>
        <rFont val="Times New Roman"/>
        <family val="1"/>
      </rPr>
      <t>F. Санал болгож буй өөрийн оролцоо</t>
    </r>
    <r>
      <rPr>
        <sz val="12"/>
        <rFont val="Times New Roman"/>
        <family val="1"/>
      </rPr>
      <t xml:space="preserve">
Өргөдөл гаргагч нь төсөл хэрэгжих хугацаанд өөрийн хөрөнгөөр санхүүжилт оруулахад бэлэн байвал зохистой. Санал болгож буй энэхүү санхүүжилт нь их байх тусам тухайн өргөдөл гаргагчдыг нааштай авч үзэх болно. Санхүүжилт нь мөнгөн хэлбэрээр эсвэл мөнгөтэй адилтгах хэлбэрээр байж болох бөгөөд цалин хөлс, нэмэлт тэтгэмж, нэмэлт зардал, аялал, тээврийн зардал, бусад шууд зардал (жишээлбэл, барилгын түрээс, нийтийн үйлчилгээний зардал гэх мэт) эсвэл бараа бүтээгдэхүүнийг багтааж болно. Тухайн зардлыг АНУ-ын засгийн газрын санхүүжилтийн өөр эх үүсвэрээс ивээн тэтгэдээгүй байх ёстой.</t>
    </r>
  </si>
  <si>
    <t>daily</t>
  </si>
  <si>
    <t>the 10% can't be applied to the allocated office costs, only the direct ODCs</t>
  </si>
  <si>
    <t xml:space="preserve">Per Diem </t>
  </si>
  <si>
    <t xml:space="preserve">Lodging </t>
  </si>
  <si>
    <t xml:space="preserve">Car rental </t>
  </si>
  <si>
    <t xml:space="preserve">Fuel </t>
  </si>
  <si>
    <t>2 person does 3 times 2 days in total 12 days travel to Selenge with rented car for the purpose of purchasing generator.</t>
  </si>
  <si>
    <t>Trainer working on Milestone 1 and 3. Two trainings, each 5 days including preparation and reporting.Total 10 days.</t>
  </si>
  <si>
    <t>Trainer co-working on Milestone 1 and 3. Two trainings, each 5 days including preparation and reporting.Total 10 days.</t>
  </si>
  <si>
    <r>
      <t xml:space="preserve">0% </t>
    </r>
    <r>
      <rPr>
        <sz val="12"/>
        <rFont val="Times New Roman"/>
        <family val="1"/>
      </rPr>
      <t xml:space="preserve">VAT
Please note that MEG is exempt from VAT according to the decree from Ministry of Finance. </t>
    </r>
  </si>
  <si>
    <r>
      <rPr>
        <b/>
        <sz val="12"/>
        <rFont val="Times New Roman"/>
        <family val="1"/>
      </rPr>
      <t>E. Шууд бус зардал</t>
    </r>
    <r>
      <rPr>
        <sz val="12"/>
        <rFont val="Times New Roman"/>
        <family val="1"/>
      </rPr>
      <t xml:space="preserve">
Байгууллагууд de minimis rate буюу хамгийн бага хувь хэмжээ болох 10% эсвэл тухайн байгууллагын аудитлагдсан шууд бус хувь хэмжээг багтааж болно. Хэрэв de minimis rate болох 10% ашигласан бол шууд  зардалд байгууллагын шууд бус зардлуудыг оруулж болохгүй. Ө.х давхардуулж болохгүй.</t>
    </r>
  </si>
  <si>
    <r>
      <rPr>
        <b/>
        <sz val="12"/>
        <rFont val="Times New Roman"/>
        <family val="1"/>
      </rPr>
      <t>E. Indirect Rates</t>
    </r>
    <r>
      <rPr>
        <sz val="12"/>
        <rFont val="Times New Roman"/>
        <family val="1"/>
      </rPr>
      <t xml:space="preserve">
Qualified organizations may include the de minimis rate of 10%  or a properly audited indirect rate indirect rate.
If using the de minimis rate, you must exclude allocated organizational costs (rent, utilities etc) from the base of calculation.</t>
    </r>
  </si>
  <si>
    <t>Budget</t>
  </si>
  <si>
    <t>Name &amp; Position 1</t>
  </si>
  <si>
    <t>Name &amp; Position 2</t>
  </si>
  <si>
    <t>Name &amp; Position 3</t>
  </si>
  <si>
    <t>Name &amp; Position 4</t>
  </si>
  <si>
    <t>Name &amp; Role of Consultant 1</t>
  </si>
  <si>
    <t>Assistant is responsible for assisting this project and will spend 15 days per month. 12 project months. Total 180 days.</t>
  </si>
  <si>
    <t>TS is  responsible for techinical part of this project and will spend 5 days per month. Will work 10 months. Total 50 days.</t>
  </si>
  <si>
    <t>Khulan A.,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</si>
</sst>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450]\ * #,##0.00_-;\-[$₮-450]\ * #,##0.00_-;_-[$₮-450]\ * &quot;-&quot;??_-;_-@_-"/>
    <numFmt numFmtId="166" formatCode="_(* #,##0_);_(* \(#,##0\);_(* &quot;-&quot;??_);_(@_)"/>
  </numFmts>
  <fonts count="23" x14ac:knownFonts="1">
    <font>
      <sz val="10"/>
      <name val="Arial"/>
    </font>
    <font>
      <sz val="11"/>
      <color theme="1"/>
      <name val="Calibri"/>
      <family val="2"/>
      <scheme val="minor"/>
    </font>
    <font>
      <sz val="10"/>
      <name val="Arial"/>
      <family val="2"/>
    </font>
    <font>
      <b/>
      <sz val="12"/>
      <name val="Arial"/>
      <family val="2"/>
    </font>
    <font>
      <b/>
      <sz val="10"/>
      <name val="Arial"/>
      <family val="2"/>
    </font>
    <font>
      <b/>
      <sz val="14"/>
      <name val="Arial"/>
      <family val="2"/>
    </font>
    <font>
      <b/>
      <sz val="14"/>
      <color indexed="9"/>
      <name val="Arial"/>
      <family val="2"/>
    </font>
    <font>
      <b/>
      <sz val="12"/>
      <color indexed="9"/>
      <name val="Arial"/>
      <family val="2"/>
    </font>
    <font>
      <b/>
      <sz val="10"/>
      <color indexed="9"/>
      <name val="Arial"/>
      <family val="2"/>
    </font>
    <font>
      <b/>
      <sz val="11"/>
      <name val="Arial"/>
      <family val="2"/>
    </font>
    <font>
      <sz val="11"/>
      <name val="Arial"/>
      <family val="2"/>
    </font>
    <font>
      <b/>
      <u/>
      <sz val="16"/>
      <color rgb="FFFF0000"/>
      <name val="Arial"/>
      <family val="2"/>
    </font>
    <font>
      <b/>
      <sz val="11"/>
      <color theme="0"/>
      <name val="Arial"/>
      <family val="2"/>
    </font>
    <font>
      <sz val="10"/>
      <name val="Arial"/>
      <family val="2"/>
    </font>
    <font>
      <sz val="10"/>
      <name val="Arial"/>
    </font>
    <font>
      <b/>
      <sz val="16"/>
      <name val="Arial"/>
      <family val="2"/>
    </font>
    <font>
      <b/>
      <sz val="12"/>
      <color theme="1"/>
      <name val="Times New Roman"/>
      <family val="1"/>
    </font>
    <font>
      <sz val="12"/>
      <color theme="1"/>
      <name val="Times New Roman"/>
      <family val="1"/>
    </font>
    <font>
      <b/>
      <sz val="12"/>
      <name val="Times New Roman"/>
      <family val="1"/>
    </font>
    <font>
      <sz val="12"/>
      <color rgb="FFFF0000"/>
      <name val="Times New Roman"/>
      <family val="1"/>
    </font>
    <font>
      <sz val="12"/>
      <name val="Times New Roman"/>
      <family val="1"/>
    </font>
    <font>
      <sz val="12"/>
      <color theme="3" tint="0.39997558519241921"/>
      <name val="Times New Roman"/>
      <family val="1"/>
    </font>
    <font>
      <sz val="8"/>
      <name val="Arial"/>
      <family val="2"/>
    </font>
  </fonts>
  <fills count="10">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5">
    <xf numFmtId="0" fontId="0" fillId="0" borderId="0"/>
    <xf numFmtId="9" fontId="13" fillId="0" borderId="0" applyFont="0" applyFill="0" applyBorder="0" applyAlignment="0" applyProtection="0"/>
    <xf numFmtId="0" fontId="1" fillId="0" borderId="0"/>
    <xf numFmtId="0" fontId="2" fillId="0" borderId="0"/>
    <xf numFmtId="43" fontId="14" fillId="0" borderId="0" applyFont="0" applyFill="0" applyBorder="0" applyAlignment="0" applyProtection="0"/>
  </cellStyleXfs>
  <cellXfs count="96">
    <xf numFmtId="0" fontId="0" fillId="0" borderId="0" xfId="0"/>
    <xf numFmtId="0" fontId="4" fillId="2" borderId="1" xfId="0" applyFont="1" applyFill="1" applyBorder="1" applyAlignment="1">
      <alignment vertical="center" wrapText="1"/>
    </xf>
    <xf numFmtId="0" fontId="4" fillId="2" borderId="1" xfId="0" applyFont="1" applyFill="1" applyBorder="1" applyAlignment="1">
      <alignment vertical="center"/>
    </xf>
    <xf numFmtId="0" fontId="4" fillId="4"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3" borderId="1" xfId="0" applyFont="1" applyFill="1" applyBorder="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vertical="center"/>
    </xf>
    <xf numFmtId="0" fontId="2" fillId="4" borderId="1" xfId="0" applyFont="1" applyFill="1" applyBorder="1" applyAlignment="1">
      <alignment vertical="center"/>
    </xf>
    <xf numFmtId="0" fontId="11" fillId="0" borderId="0" xfId="0" applyFont="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6" fillId="0" borderId="0" xfId="0" applyFont="1" applyAlignment="1">
      <alignment vertical="center"/>
    </xf>
    <xf numFmtId="0" fontId="0" fillId="0" borderId="0" xfId="0" applyAlignment="1">
      <alignment vertical="center" wrapText="1"/>
    </xf>
    <xf numFmtId="3" fontId="4" fillId="4" borderId="1" xfId="0" applyNumberFormat="1" applyFont="1" applyFill="1" applyBorder="1" applyAlignment="1">
      <alignment horizontal="center" vertical="center"/>
    </xf>
    <xf numFmtId="3" fontId="12" fillId="3"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7" fillId="6" borderId="4" xfId="0" applyFont="1" applyFill="1" applyBorder="1" applyAlignment="1">
      <alignment vertical="center"/>
    </xf>
    <xf numFmtId="0" fontId="8" fillId="6" borderId="4" xfId="0" applyFont="1" applyFill="1" applyBorder="1" applyAlignment="1">
      <alignment horizontal="center" vertical="center"/>
    </xf>
    <xf numFmtId="3" fontId="8" fillId="6" borderId="4" xfId="0" applyNumberFormat="1" applyFont="1" applyFill="1" applyBorder="1" applyAlignment="1">
      <alignment horizontal="center" vertical="center"/>
    </xf>
    <xf numFmtId="0" fontId="4" fillId="2" borderId="3" xfId="0" applyFont="1" applyFill="1" applyBorder="1" applyAlignment="1">
      <alignment horizontal="center" vertical="center"/>
    </xf>
    <xf numFmtId="3" fontId="4"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lignment horizontal="center" vertical="center"/>
    </xf>
    <xf numFmtId="0" fontId="4" fillId="2" borderId="2" xfId="0" applyFont="1" applyFill="1" applyBorder="1" applyAlignment="1">
      <alignment horizontal="left" vertical="center"/>
    </xf>
    <xf numFmtId="166" fontId="11" fillId="0" borderId="0" xfId="4" applyNumberFormat="1" applyFont="1" applyAlignment="1">
      <alignment vertical="center" wrapText="1"/>
    </xf>
    <xf numFmtId="166" fontId="4" fillId="4" borderId="1" xfId="4" applyNumberFormat="1" applyFont="1" applyFill="1" applyBorder="1" applyAlignment="1">
      <alignment horizontal="center" vertical="center"/>
    </xf>
    <xf numFmtId="166" fontId="12" fillId="3" borderId="1" xfId="4" applyNumberFormat="1" applyFont="1" applyFill="1" applyBorder="1" applyAlignment="1">
      <alignment horizontal="center" vertical="center"/>
    </xf>
    <xf numFmtId="166" fontId="9" fillId="2" borderId="1" xfId="4" applyNumberFormat="1" applyFont="1" applyFill="1" applyBorder="1" applyAlignment="1">
      <alignment horizontal="center" vertical="center"/>
    </xf>
    <xf numFmtId="166" fontId="8" fillId="6" borderId="4" xfId="4" applyNumberFormat="1" applyFont="1" applyFill="1" applyBorder="1" applyAlignment="1">
      <alignment horizontal="center" vertical="center"/>
    </xf>
    <xf numFmtId="166" fontId="4" fillId="2" borderId="3" xfId="4" applyNumberFormat="1" applyFont="1" applyFill="1" applyBorder="1" applyAlignment="1">
      <alignment horizontal="center" vertical="center"/>
    </xf>
    <xf numFmtId="166" fontId="4" fillId="2" borderId="1" xfId="4" applyNumberFormat="1" applyFont="1" applyFill="1" applyBorder="1" applyAlignment="1">
      <alignment horizontal="center" vertical="center"/>
    </xf>
    <xf numFmtId="2" fontId="4" fillId="2" borderId="3" xfId="4" applyNumberFormat="1" applyFont="1" applyFill="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vertical="center"/>
    </xf>
    <xf numFmtId="166" fontId="3" fillId="3" borderId="1" xfId="4" applyNumberFormat="1" applyFont="1" applyFill="1" applyBorder="1" applyAlignment="1">
      <alignment horizontal="center" vertical="center"/>
    </xf>
    <xf numFmtId="166" fontId="4" fillId="2" borderId="1" xfId="4" applyNumberFormat="1" applyFont="1" applyFill="1" applyBorder="1" applyAlignment="1">
      <alignment horizontal="center" vertical="center" wrapText="1"/>
    </xf>
    <xf numFmtId="166" fontId="2" fillId="2" borderId="1" xfId="4" applyNumberFormat="1" applyFont="1" applyFill="1" applyBorder="1" applyAlignment="1">
      <alignment horizontal="center" vertical="center" wrapText="1"/>
    </xf>
    <xf numFmtId="166" fontId="2" fillId="0" borderId="1" xfId="4"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166" fontId="4" fillId="5" borderId="1" xfId="4"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ill="1" applyAlignment="1">
      <alignment vertical="center"/>
    </xf>
    <xf numFmtId="0" fontId="4" fillId="2" borderId="0" xfId="0" applyFont="1" applyFill="1" applyAlignment="1">
      <alignment vertical="center"/>
    </xf>
    <xf numFmtId="0" fontId="4" fillId="0" borderId="1" xfId="0" applyFont="1" applyBorder="1" applyAlignment="1">
      <alignment horizontal="center" vertical="center"/>
    </xf>
    <xf numFmtId="166" fontId="2"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4" fillId="7" borderId="1"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164" fontId="2" fillId="0" borderId="1" xfId="1" applyNumberFormat="1" applyFont="1" applyBorder="1" applyAlignment="1">
      <alignment horizontal="center" vertical="center" wrapText="1"/>
    </xf>
    <xf numFmtId="3" fontId="2" fillId="2" borderId="1"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3" fillId="2" borderId="0" xfId="0" applyFont="1" applyFill="1" applyAlignment="1">
      <alignment horizontal="center" vertical="center"/>
    </xf>
    <xf numFmtId="0" fontId="9" fillId="2" borderId="0" xfId="0" applyFont="1" applyFill="1" applyAlignment="1">
      <alignment vertical="center"/>
    </xf>
    <xf numFmtId="0" fontId="10" fillId="0" borderId="1" xfId="0" applyFont="1" applyBorder="1" applyAlignment="1">
      <alignment horizontal="left" vertical="center" wrapText="1"/>
    </xf>
    <xf numFmtId="166" fontId="0" fillId="0" borderId="0" xfId="4" applyNumberFormat="1" applyFont="1" applyAlignment="1">
      <alignment vertical="center"/>
    </xf>
    <xf numFmtId="166" fontId="0" fillId="0" borderId="0" xfId="4" applyNumberFormat="1" applyFont="1" applyBorder="1" applyAlignment="1">
      <alignment vertical="center"/>
    </xf>
    <xf numFmtId="166" fontId="2" fillId="2" borderId="1" xfId="4" applyNumberFormat="1" applyFont="1" applyFill="1" applyBorder="1" applyAlignment="1">
      <alignment horizontal="left" vertical="center" wrapText="1"/>
    </xf>
    <xf numFmtId="166" fontId="2" fillId="0" borderId="1" xfId="4" applyNumberFormat="1" applyFont="1" applyFill="1" applyBorder="1" applyAlignment="1">
      <alignment horizontal="left" vertical="center" wrapText="1"/>
    </xf>
    <xf numFmtId="43" fontId="0" fillId="0" borderId="0" xfId="0" applyNumberFormat="1" applyAlignment="1">
      <alignment vertical="center"/>
    </xf>
    <xf numFmtId="43" fontId="0" fillId="0" borderId="0" xfId="4" applyFont="1" applyAlignment="1">
      <alignment vertical="center"/>
    </xf>
    <xf numFmtId="166" fontId="4" fillId="8" borderId="1" xfId="4" applyNumberFormat="1" applyFont="1" applyFill="1" applyBorder="1" applyAlignment="1">
      <alignment horizontal="center" vertical="center" wrapText="1"/>
    </xf>
    <xf numFmtId="9" fontId="9" fillId="0" borderId="1" xfId="1" applyFont="1" applyFill="1" applyBorder="1" applyAlignment="1">
      <alignment horizontal="center" vertical="center"/>
    </xf>
    <xf numFmtId="0" fontId="16" fillId="0" borderId="0" xfId="3" applyFont="1" applyAlignment="1">
      <alignment horizontal="center" vertical="center" wrapText="1"/>
    </xf>
    <xf numFmtId="0" fontId="16" fillId="0" borderId="0" xfId="3" applyFont="1" applyAlignment="1">
      <alignment vertical="top" wrapText="1"/>
    </xf>
    <xf numFmtId="0" fontId="17" fillId="0" borderId="0" xfId="3" applyFont="1" applyAlignment="1">
      <alignment vertical="top"/>
    </xf>
    <xf numFmtId="0" fontId="17" fillId="0" borderId="1" xfId="3" applyFont="1" applyBorder="1" applyAlignment="1">
      <alignment vertical="top"/>
    </xf>
    <xf numFmtId="0" fontId="18" fillId="0" borderId="1" xfId="3" applyFont="1" applyBorder="1" applyAlignment="1">
      <alignment vertical="top"/>
    </xf>
    <xf numFmtId="0" fontId="17" fillId="0" borderId="1" xfId="3" applyFont="1" applyBorder="1" applyAlignment="1">
      <alignment vertical="top" wrapText="1"/>
    </xf>
    <xf numFmtId="0" fontId="20" fillId="0" borderId="1" xfId="3" applyFont="1" applyBorder="1" applyAlignment="1">
      <alignment vertical="top" wrapText="1"/>
    </xf>
    <xf numFmtId="0" fontId="17" fillId="0" borderId="1" xfId="3" applyFont="1" applyBorder="1" applyAlignment="1">
      <alignment horizontal="left" vertical="top" wrapText="1"/>
    </xf>
    <xf numFmtId="0" fontId="21" fillId="0" borderId="0" xfId="3" applyFont="1" applyAlignment="1">
      <alignment vertical="top"/>
    </xf>
    <xf numFmtId="0" fontId="21" fillId="0" borderId="0" xfId="3" applyFont="1" applyAlignment="1">
      <alignment horizontal="left" vertical="top"/>
    </xf>
    <xf numFmtId="0" fontId="17" fillId="0" borderId="0" xfId="3" applyFont="1" applyAlignment="1">
      <alignment horizontal="left" vertical="top"/>
    </xf>
    <xf numFmtId="166" fontId="9" fillId="9" borderId="1" xfId="4" applyNumberFormat="1" applyFont="1" applyFill="1" applyBorder="1" applyAlignment="1">
      <alignment horizontal="center" vertical="center"/>
    </xf>
    <xf numFmtId="166" fontId="2" fillId="9" borderId="1" xfId="4"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20" fillId="0" borderId="1" xfId="3" applyFont="1" applyBorder="1" applyAlignment="1">
      <alignment horizontal="left" vertical="top" wrapText="1"/>
    </xf>
    <xf numFmtId="166" fontId="10" fillId="2" borderId="1" xfId="4" applyNumberFormat="1" applyFont="1" applyFill="1" applyBorder="1" applyAlignment="1">
      <alignment horizontal="left" vertical="center" wrapText="1"/>
    </xf>
    <xf numFmtId="166" fontId="2" fillId="0" borderId="4" xfId="4" applyNumberFormat="1" applyFont="1" applyFill="1" applyBorder="1" applyAlignment="1">
      <alignment horizontal="center" vertical="center" wrapText="1"/>
    </xf>
    <xf numFmtId="166" fontId="2" fillId="0" borderId="6" xfId="4" applyNumberFormat="1" applyFont="1" applyFill="1" applyBorder="1" applyAlignment="1">
      <alignment horizontal="center" vertical="center" wrapText="1"/>
    </xf>
    <xf numFmtId="166" fontId="2" fillId="0" borderId="5" xfId="4"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3" fillId="0" borderId="1" xfId="0" applyFont="1" applyBorder="1" applyAlignment="1">
      <alignment horizontal="left" vertical="center" wrapText="1"/>
    </xf>
    <xf numFmtId="165" fontId="3" fillId="0" borderId="1" xfId="0" applyNumberFormat="1" applyFont="1" applyBorder="1" applyAlignment="1">
      <alignment horizontal="left" vertical="center"/>
    </xf>
    <xf numFmtId="166" fontId="2" fillId="0" borderId="4" xfId="4" applyNumberFormat="1" applyFont="1" applyFill="1" applyBorder="1" applyAlignment="1">
      <alignment horizontal="left" vertical="center" wrapText="1"/>
    </xf>
    <xf numFmtId="166" fontId="2" fillId="0" borderId="6" xfId="4" applyNumberFormat="1" applyFont="1" applyFill="1" applyBorder="1" applyAlignment="1">
      <alignment horizontal="left" vertical="center" wrapText="1"/>
    </xf>
    <xf numFmtId="166" fontId="2" fillId="0" borderId="5" xfId="4" applyNumberFormat="1" applyFont="1" applyFill="1" applyBorder="1" applyAlignment="1">
      <alignment horizontal="left" vertical="center" wrapText="1"/>
    </xf>
  </cellXfs>
  <cellStyles count="5">
    <cellStyle name="Comma" xfId="4" builtinId="3"/>
    <cellStyle name="Normal" xfId="0" builtinId="0"/>
    <cellStyle name="Normal 2" xfId="2" xr:uid="{49D2CF3A-B5EF-4B10-BAB2-7CC5D77D2D82}"/>
    <cellStyle name="Normal 3" xfId="3" xr:uid="{0A591BB2-81BC-4707-8267-A6C9E20AE40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88A8-1FE6-4AFD-BB58-1CAE461FE161}">
  <dimension ref="A1:D19"/>
  <sheetViews>
    <sheetView tabSelected="1" view="pageBreakPreview" zoomScaleNormal="115" zoomScaleSheetLayoutView="100" workbookViewId="0">
      <selection activeCell="D6" sqref="D6"/>
    </sheetView>
  </sheetViews>
  <sheetFormatPr defaultColWidth="9.140625" defaultRowHeight="15.75" x14ac:dyDescent="0.2"/>
  <cols>
    <col min="1" max="1" width="61.28515625" style="81" customWidth="1"/>
    <col min="2" max="2" width="67.42578125" style="73" customWidth="1"/>
    <col min="3" max="16384" width="9.140625" style="73"/>
  </cols>
  <sheetData>
    <row r="1" spans="1:4" ht="25.5" customHeight="1" x14ac:dyDescent="0.2">
      <c r="A1" s="71" t="s">
        <v>69</v>
      </c>
      <c r="B1" s="71" t="s">
        <v>51</v>
      </c>
      <c r="C1" s="72"/>
    </row>
    <row r="2" spans="1:4" x14ac:dyDescent="0.2">
      <c r="A2" s="74" t="s">
        <v>31</v>
      </c>
      <c r="B2" s="75" t="s">
        <v>52</v>
      </c>
    </row>
    <row r="3" spans="1:4" ht="63" x14ac:dyDescent="0.2">
      <c r="A3" s="76" t="s">
        <v>70</v>
      </c>
      <c r="B3" s="77" t="s">
        <v>71</v>
      </c>
    </row>
    <row r="4" spans="1:4" ht="157.5" x14ac:dyDescent="0.2">
      <c r="A4" s="78" t="s">
        <v>72</v>
      </c>
      <c r="B4" s="77" t="s">
        <v>73</v>
      </c>
    </row>
    <row r="5" spans="1:4" ht="78.75" x14ac:dyDescent="0.2">
      <c r="A5" s="78" t="s">
        <v>74</v>
      </c>
      <c r="B5" s="77" t="s">
        <v>75</v>
      </c>
    </row>
    <row r="6" spans="1:4" ht="126" x14ac:dyDescent="0.2">
      <c r="A6" s="78" t="s">
        <v>76</v>
      </c>
      <c r="B6" s="77" t="s">
        <v>77</v>
      </c>
      <c r="C6" s="79"/>
    </row>
    <row r="7" spans="1:4" ht="141.75" x14ac:dyDescent="0.2">
      <c r="A7" s="78" t="s">
        <v>78</v>
      </c>
      <c r="B7" s="77" t="s">
        <v>79</v>
      </c>
      <c r="C7" s="79"/>
    </row>
    <row r="8" spans="1:4" ht="94.5" x14ac:dyDescent="0.2">
      <c r="A8" s="85" t="s">
        <v>93</v>
      </c>
      <c r="B8" s="77" t="s">
        <v>92</v>
      </c>
    </row>
    <row r="9" spans="1:4" ht="47.25" x14ac:dyDescent="0.2">
      <c r="A9" s="84" t="s">
        <v>91</v>
      </c>
      <c r="B9" s="77" t="s">
        <v>53</v>
      </c>
    </row>
    <row r="10" spans="1:4" ht="173.25" x14ac:dyDescent="0.2">
      <c r="A10" s="78" t="s">
        <v>80</v>
      </c>
      <c r="B10" s="77" t="s">
        <v>81</v>
      </c>
      <c r="C10" s="79"/>
      <c r="D10" s="79"/>
    </row>
    <row r="11" spans="1:4" x14ac:dyDescent="0.2">
      <c r="A11" s="80"/>
      <c r="B11" s="79"/>
      <c r="C11" s="79"/>
      <c r="D11" s="79"/>
    </row>
    <row r="13" spans="1:4" x14ac:dyDescent="0.2">
      <c r="A13" s="80"/>
      <c r="B13" s="79"/>
    </row>
    <row r="19" spans="1:1" x14ac:dyDescent="0.2">
      <c r="A19" s="80"/>
    </row>
  </sheetData>
  <pageMargins left="0.7" right="0.7" top="0.75" bottom="0.75" header="0.3" footer="0.3"/>
  <pageSetup paperSize="9" scale="69" orientation="portrait" r:id="rId1"/>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C7836-F06B-458E-B0AA-FC9E912E97D3}">
  <dimension ref="A1:L73"/>
  <sheetViews>
    <sheetView view="pageBreakPreview" zoomScale="85" zoomScaleNormal="90" zoomScaleSheetLayoutView="85" workbookViewId="0">
      <selection activeCell="G32" sqref="G32"/>
    </sheetView>
  </sheetViews>
  <sheetFormatPr defaultColWidth="9.140625" defaultRowHeight="12.75" x14ac:dyDescent="0.2"/>
  <cols>
    <col min="1" max="1" width="39" style="13" customWidth="1"/>
    <col min="2" max="2" width="9.28515625" style="37" bestFit="1" customWidth="1"/>
    <col min="3" max="3" width="17.140625" style="37" bestFit="1" customWidth="1"/>
    <col min="4" max="4" width="6.85546875" style="37" bestFit="1" customWidth="1"/>
    <col min="5" max="5" width="10.140625" style="63" bestFit="1" customWidth="1"/>
    <col min="6" max="6" width="15" style="64" bestFit="1" customWidth="1"/>
    <col min="7" max="7" width="64.5703125" style="37" customWidth="1"/>
    <col min="8" max="8" width="9.140625" style="37"/>
    <col min="9" max="9" width="15" style="37" bestFit="1" customWidth="1"/>
    <col min="10" max="10" width="9.140625" style="37"/>
    <col min="11" max="12" width="12.140625" style="37" bestFit="1" customWidth="1"/>
    <col min="13" max="16384" width="9.140625" style="37"/>
  </cols>
  <sheetData>
    <row r="1" spans="1:7" ht="27.75" customHeight="1" x14ac:dyDescent="0.2">
      <c r="A1" s="90" t="s">
        <v>94</v>
      </c>
      <c r="B1" s="90"/>
      <c r="C1" s="90"/>
      <c r="D1" s="90"/>
      <c r="E1" s="90"/>
      <c r="F1" s="90"/>
      <c r="G1" s="90"/>
    </row>
    <row r="2" spans="1:7" ht="15.75" x14ac:dyDescent="0.2">
      <c r="A2" s="18" t="s">
        <v>0</v>
      </c>
      <c r="B2" s="91"/>
      <c r="C2" s="91"/>
      <c r="D2" s="91"/>
      <c r="E2" s="91"/>
      <c r="F2" s="91"/>
      <c r="G2" s="91"/>
    </row>
    <row r="3" spans="1:7" ht="15.75" x14ac:dyDescent="0.2">
      <c r="A3" s="19" t="s">
        <v>1</v>
      </c>
      <c r="B3" s="91"/>
      <c r="C3" s="91"/>
      <c r="D3" s="91"/>
      <c r="E3" s="91"/>
      <c r="F3" s="91"/>
      <c r="G3" s="91"/>
    </row>
    <row r="4" spans="1:7" ht="15.75" x14ac:dyDescent="0.2">
      <c r="A4" s="19" t="s">
        <v>2</v>
      </c>
      <c r="B4" s="91"/>
      <c r="C4" s="91"/>
      <c r="D4" s="91"/>
      <c r="E4" s="91"/>
      <c r="F4" s="91"/>
      <c r="G4" s="91"/>
    </row>
    <row r="5" spans="1:7" ht="20.25" x14ac:dyDescent="0.2">
      <c r="A5" s="19" t="s">
        <v>3</v>
      </c>
      <c r="B5" s="92">
        <f>F53</f>
        <v>0</v>
      </c>
      <c r="C5" s="92"/>
      <c r="D5" s="92"/>
      <c r="E5" s="28"/>
      <c r="F5" s="28"/>
    </row>
    <row r="6" spans="1:7" ht="13.5" customHeight="1" x14ac:dyDescent="0.2">
      <c r="A6" s="37"/>
      <c r="B6" s="17"/>
      <c r="C6" s="17"/>
      <c r="D6" s="9"/>
      <c r="E6" s="28"/>
      <c r="F6" s="28"/>
    </row>
    <row r="7" spans="1:7" ht="36.75" customHeight="1" x14ac:dyDescent="0.2">
      <c r="A7" s="42" t="s">
        <v>4</v>
      </c>
      <c r="B7" s="43" t="s">
        <v>5</v>
      </c>
      <c r="C7" s="43" t="s">
        <v>6</v>
      </c>
      <c r="D7" s="44" t="s">
        <v>7</v>
      </c>
      <c r="E7" s="44" t="s">
        <v>19</v>
      </c>
      <c r="F7" s="69" t="s">
        <v>54</v>
      </c>
      <c r="G7" s="69" t="s">
        <v>50</v>
      </c>
    </row>
    <row r="8" spans="1:7" s="10" customFormat="1" ht="15.75" x14ac:dyDescent="0.2">
      <c r="A8" s="5" t="s">
        <v>8</v>
      </c>
      <c r="B8" s="45"/>
      <c r="C8" s="45"/>
      <c r="D8" s="45"/>
      <c r="E8" s="38"/>
      <c r="F8" s="38"/>
      <c r="G8" s="38"/>
    </row>
    <row r="9" spans="1:7" s="10" customFormat="1" ht="15.75" x14ac:dyDescent="0.2">
      <c r="A9" s="1" t="s">
        <v>21</v>
      </c>
      <c r="B9" s="46"/>
      <c r="C9" s="46"/>
      <c r="D9" s="46"/>
      <c r="E9" s="39" t="s">
        <v>82</v>
      </c>
      <c r="F9" s="39"/>
      <c r="G9" s="39"/>
    </row>
    <row r="10" spans="1:7" s="50" customFormat="1" x14ac:dyDescent="0.2">
      <c r="A10" s="47" t="s">
        <v>95</v>
      </c>
      <c r="B10" s="48"/>
      <c r="C10" s="49" t="s">
        <v>20</v>
      </c>
      <c r="D10" s="49"/>
      <c r="E10" s="40"/>
      <c r="F10" s="40">
        <f>E10*D10</f>
        <v>0</v>
      </c>
      <c r="G10" s="65"/>
    </row>
    <row r="11" spans="1:7" s="50" customFormat="1" x14ac:dyDescent="0.2">
      <c r="A11" s="47" t="s">
        <v>96</v>
      </c>
      <c r="B11" s="48"/>
      <c r="C11" s="49" t="s">
        <v>20</v>
      </c>
      <c r="D11" s="49"/>
      <c r="E11" s="40"/>
      <c r="F11" s="40">
        <f t="shared" ref="F11:F20" si="0">E11*D11</f>
        <v>0</v>
      </c>
      <c r="G11" s="65"/>
    </row>
    <row r="12" spans="1:7" s="50" customFormat="1" x14ac:dyDescent="0.2">
      <c r="A12" s="47" t="s">
        <v>97</v>
      </c>
      <c r="B12" s="48"/>
      <c r="C12" s="49" t="s">
        <v>20</v>
      </c>
      <c r="D12" s="49"/>
      <c r="E12" s="40"/>
      <c r="F12" s="40">
        <f t="shared" si="0"/>
        <v>0</v>
      </c>
      <c r="G12" s="65"/>
    </row>
    <row r="13" spans="1:7" s="50" customFormat="1" x14ac:dyDescent="0.2">
      <c r="A13" s="47" t="s">
        <v>98</v>
      </c>
      <c r="B13" s="48"/>
      <c r="C13" s="49" t="s">
        <v>20</v>
      </c>
      <c r="D13" s="49"/>
      <c r="E13" s="40"/>
      <c r="F13" s="40">
        <f t="shared" si="0"/>
        <v>0</v>
      </c>
      <c r="G13" s="65"/>
    </row>
    <row r="14" spans="1:7" s="50" customFormat="1" x14ac:dyDescent="0.2">
      <c r="A14" s="47" t="s">
        <v>34</v>
      </c>
      <c r="B14" s="48"/>
      <c r="C14" s="49" t="s">
        <v>20</v>
      </c>
      <c r="D14" s="49"/>
      <c r="E14" s="40"/>
      <c r="F14" s="40">
        <f t="shared" si="0"/>
        <v>0</v>
      </c>
      <c r="G14" s="40"/>
    </row>
    <row r="15" spans="1:7" s="50" customFormat="1" x14ac:dyDescent="0.2">
      <c r="A15" s="47" t="s">
        <v>35</v>
      </c>
      <c r="B15" s="48"/>
      <c r="C15" s="49" t="s">
        <v>20</v>
      </c>
      <c r="D15" s="49"/>
      <c r="E15" s="40"/>
      <c r="F15" s="40">
        <f t="shared" si="0"/>
        <v>0</v>
      </c>
      <c r="G15" s="40"/>
    </row>
    <row r="16" spans="1:7" s="51" customFormat="1" x14ac:dyDescent="0.2">
      <c r="A16" s="2" t="s">
        <v>9</v>
      </c>
      <c r="B16" s="42"/>
      <c r="C16" s="46"/>
      <c r="D16" s="46"/>
      <c r="E16" s="39"/>
      <c r="F16" s="39">
        <f>SUM(F10:F15)</f>
        <v>0</v>
      </c>
      <c r="G16" s="39"/>
    </row>
    <row r="17" spans="1:7" s="10" customFormat="1" ht="15.75" x14ac:dyDescent="0.2">
      <c r="A17" s="2" t="s">
        <v>29</v>
      </c>
      <c r="B17" s="52"/>
      <c r="C17" s="25"/>
      <c r="D17" s="25"/>
      <c r="E17" s="34"/>
      <c r="F17" s="34"/>
      <c r="G17" s="34"/>
    </row>
    <row r="18" spans="1:7" s="50" customFormat="1" x14ac:dyDescent="0.2">
      <c r="A18" s="47" t="s">
        <v>99</v>
      </c>
      <c r="B18" s="48"/>
      <c r="C18" s="49" t="s">
        <v>20</v>
      </c>
      <c r="D18" s="49"/>
      <c r="E18" s="40"/>
      <c r="F18" s="40">
        <f t="shared" si="0"/>
        <v>0</v>
      </c>
      <c r="G18" s="65"/>
    </row>
    <row r="19" spans="1:7" x14ac:dyDescent="0.2">
      <c r="A19" s="47" t="s">
        <v>36</v>
      </c>
      <c r="B19" s="48"/>
      <c r="C19" s="49" t="s">
        <v>20</v>
      </c>
      <c r="D19" s="36"/>
      <c r="E19" s="53"/>
      <c r="F19" s="40">
        <f t="shared" si="0"/>
        <v>0</v>
      </c>
      <c r="G19" s="40"/>
    </row>
    <row r="20" spans="1:7" x14ac:dyDescent="0.2">
      <c r="A20" s="47" t="s">
        <v>37</v>
      </c>
      <c r="B20" s="48"/>
      <c r="C20" s="49" t="s">
        <v>20</v>
      </c>
      <c r="D20" s="36"/>
      <c r="E20" s="53"/>
      <c r="F20" s="40">
        <f t="shared" si="0"/>
        <v>0</v>
      </c>
      <c r="G20" s="40"/>
    </row>
    <row r="21" spans="1:7" s="51" customFormat="1" x14ac:dyDescent="0.2">
      <c r="A21" s="2" t="s">
        <v>38</v>
      </c>
      <c r="B21" s="42"/>
      <c r="C21" s="46"/>
      <c r="D21" s="46"/>
      <c r="E21" s="39"/>
      <c r="F21" s="39">
        <f>SUM(F18:F20)</f>
        <v>0</v>
      </c>
      <c r="G21" s="39"/>
    </row>
    <row r="22" spans="1:7" s="11" customFormat="1" ht="18" x14ac:dyDescent="0.2">
      <c r="A22" s="8" t="s">
        <v>10</v>
      </c>
      <c r="B22" s="3"/>
      <c r="C22" s="3"/>
      <c r="D22" s="3"/>
      <c r="E22" s="29"/>
      <c r="F22" s="29">
        <f>SUM(F21,F16)</f>
        <v>0</v>
      </c>
      <c r="G22" s="29"/>
    </row>
    <row r="23" spans="1:7" s="10" customFormat="1" ht="15.75" x14ac:dyDescent="0.2">
      <c r="A23" s="5" t="s">
        <v>11</v>
      </c>
      <c r="B23" s="45"/>
      <c r="C23" s="45"/>
      <c r="D23" s="45"/>
      <c r="E23" s="38"/>
      <c r="F23" s="38"/>
      <c r="G23" s="38"/>
    </row>
    <row r="24" spans="1:7" x14ac:dyDescent="0.2">
      <c r="A24" s="54" t="s">
        <v>42</v>
      </c>
      <c r="B24" s="55"/>
      <c r="C24" s="36" t="s">
        <v>12</v>
      </c>
      <c r="D24" s="56"/>
      <c r="E24" s="57">
        <v>0.125</v>
      </c>
      <c r="F24" s="41">
        <f>F16*E24</f>
        <v>0</v>
      </c>
      <c r="G24" s="41"/>
    </row>
    <row r="25" spans="1:7" x14ac:dyDescent="0.2">
      <c r="A25" s="54" t="s">
        <v>43</v>
      </c>
      <c r="B25" s="55"/>
      <c r="C25" s="36" t="s">
        <v>12</v>
      </c>
      <c r="D25" s="56"/>
      <c r="E25" s="57">
        <v>0.123</v>
      </c>
      <c r="F25" s="41">
        <f>F21*E25</f>
        <v>0</v>
      </c>
      <c r="G25" s="41"/>
    </row>
    <row r="26" spans="1:7" s="11" customFormat="1" ht="17.25" customHeight="1" x14ac:dyDescent="0.2">
      <c r="A26" s="8" t="s">
        <v>13</v>
      </c>
      <c r="B26" s="3"/>
      <c r="C26" s="3"/>
      <c r="D26" s="14"/>
      <c r="E26" s="29"/>
      <c r="F26" s="29">
        <f>SUM(F24:F25)</f>
        <v>0</v>
      </c>
      <c r="G26" s="29"/>
    </row>
    <row r="27" spans="1:7" s="10" customFormat="1" ht="15.75" x14ac:dyDescent="0.2">
      <c r="A27" s="5" t="s">
        <v>30</v>
      </c>
      <c r="B27" s="45"/>
      <c r="C27" s="45"/>
      <c r="D27" s="45"/>
      <c r="E27" s="38"/>
      <c r="F27" s="38"/>
      <c r="G27" s="38"/>
    </row>
    <row r="28" spans="1:7" ht="12.75" customHeight="1" x14ac:dyDescent="0.2">
      <c r="A28" s="54"/>
      <c r="B28" s="36"/>
      <c r="C28" s="36"/>
      <c r="D28" s="36"/>
      <c r="E28" s="53"/>
      <c r="F28" s="41">
        <f>B28*D28*E28</f>
        <v>0</v>
      </c>
      <c r="G28" s="41"/>
    </row>
    <row r="29" spans="1:7" x14ac:dyDescent="0.2">
      <c r="A29" s="54"/>
      <c r="B29" s="36"/>
      <c r="C29" s="36"/>
      <c r="D29" s="36"/>
      <c r="E29" s="53"/>
      <c r="F29" s="41">
        <f t="shared" ref="F29:F34" si="1">B29*D29*E29</f>
        <v>0</v>
      </c>
      <c r="G29" s="41"/>
    </row>
    <row r="30" spans="1:7" x14ac:dyDescent="0.2">
      <c r="A30" s="54"/>
      <c r="B30" s="36"/>
      <c r="C30" s="36"/>
      <c r="D30" s="36"/>
      <c r="E30" s="53"/>
      <c r="F30" s="41">
        <f t="shared" si="1"/>
        <v>0</v>
      </c>
      <c r="G30" s="41"/>
    </row>
    <row r="31" spans="1:7" x14ac:dyDescent="0.2">
      <c r="A31" s="54"/>
      <c r="B31" s="36"/>
      <c r="C31" s="36"/>
      <c r="D31" s="36"/>
      <c r="E31" s="53"/>
      <c r="F31" s="41">
        <f t="shared" si="1"/>
        <v>0</v>
      </c>
      <c r="G31" s="41"/>
    </row>
    <row r="32" spans="1:7" x14ac:dyDescent="0.2">
      <c r="A32" s="54"/>
      <c r="B32" s="36"/>
      <c r="C32" s="36"/>
      <c r="D32" s="36"/>
      <c r="E32" s="53"/>
      <c r="F32" s="41">
        <f t="shared" si="1"/>
        <v>0</v>
      </c>
      <c r="G32" s="41"/>
    </row>
    <row r="33" spans="1:12" x14ac:dyDescent="0.2">
      <c r="A33" s="54"/>
      <c r="B33" s="36"/>
      <c r="C33" s="36"/>
      <c r="D33" s="58"/>
      <c r="E33" s="53"/>
      <c r="F33" s="41">
        <f t="shared" si="1"/>
        <v>0</v>
      </c>
      <c r="G33" s="41"/>
    </row>
    <row r="34" spans="1:12" x14ac:dyDescent="0.2">
      <c r="A34" s="54"/>
      <c r="B34" s="36"/>
      <c r="C34" s="36"/>
      <c r="D34" s="36"/>
      <c r="E34" s="53"/>
      <c r="F34" s="41">
        <f t="shared" si="1"/>
        <v>0</v>
      </c>
      <c r="G34" s="41"/>
    </row>
    <row r="35" spans="1:12" s="11" customFormat="1" ht="18" x14ac:dyDescent="0.2">
      <c r="A35" s="54"/>
      <c r="B35" s="36"/>
      <c r="C35" s="36"/>
      <c r="D35" s="36"/>
      <c r="E35" s="53"/>
      <c r="F35" s="41">
        <f>B35*D35*E35</f>
        <v>0</v>
      </c>
      <c r="G35" s="41"/>
    </row>
    <row r="36" spans="1:12" s="10" customFormat="1" ht="15.75" x14ac:dyDescent="0.2">
      <c r="A36" s="8" t="s">
        <v>14</v>
      </c>
      <c r="B36" s="3"/>
      <c r="C36" s="3"/>
      <c r="D36" s="14"/>
      <c r="E36" s="29"/>
      <c r="F36" s="29">
        <f>SUM(F28:F35)</f>
        <v>0</v>
      </c>
      <c r="G36" s="29"/>
    </row>
    <row r="37" spans="1:12" ht="15.75" x14ac:dyDescent="0.2">
      <c r="A37" s="5" t="s">
        <v>15</v>
      </c>
      <c r="B37" s="45"/>
      <c r="C37" s="45"/>
      <c r="D37" s="45"/>
      <c r="E37" s="38"/>
      <c r="F37" s="38"/>
      <c r="G37" s="38"/>
    </row>
    <row r="38" spans="1:12" x14ac:dyDescent="0.2">
      <c r="A38" s="54"/>
      <c r="B38" s="36"/>
      <c r="C38" s="36"/>
      <c r="D38" s="36"/>
      <c r="E38" s="53"/>
      <c r="F38" s="41">
        <f t="shared" ref="F38:F47" si="2">B38*D38*E38</f>
        <v>0</v>
      </c>
      <c r="G38" s="87"/>
    </row>
    <row r="39" spans="1:12" x14ac:dyDescent="0.2">
      <c r="A39" s="54"/>
      <c r="B39" s="36"/>
      <c r="C39" s="36"/>
      <c r="D39" s="36"/>
      <c r="E39" s="53"/>
      <c r="F39" s="41">
        <f t="shared" si="2"/>
        <v>0</v>
      </c>
      <c r="G39" s="88"/>
    </row>
    <row r="40" spans="1:12" x14ac:dyDescent="0.2">
      <c r="A40" s="54"/>
      <c r="B40" s="36"/>
      <c r="C40" s="36"/>
      <c r="D40" s="36"/>
      <c r="E40" s="53"/>
      <c r="F40" s="41">
        <f t="shared" si="2"/>
        <v>0</v>
      </c>
      <c r="G40" s="89"/>
    </row>
    <row r="41" spans="1:12" x14ac:dyDescent="0.2">
      <c r="A41" s="54"/>
      <c r="B41" s="36"/>
      <c r="C41" s="36"/>
      <c r="D41" s="36"/>
      <c r="E41" s="53"/>
      <c r="F41" s="41">
        <f t="shared" si="2"/>
        <v>0</v>
      </c>
      <c r="G41" s="66"/>
    </row>
    <row r="42" spans="1:12" x14ac:dyDescent="0.2">
      <c r="A42" s="54"/>
      <c r="B42" s="36"/>
      <c r="C42" s="36"/>
      <c r="D42" s="36"/>
      <c r="E42" s="53"/>
      <c r="F42" s="41">
        <f t="shared" si="2"/>
        <v>0</v>
      </c>
      <c r="G42" s="66"/>
    </row>
    <row r="43" spans="1:12" x14ac:dyDescent="0.2">
      <c r="A43" s="54"/>
      <c r="B43" s="36"/>
      <c r="C43" s="36"/>
      <c r="D43" s="36"/>
      <c r="E43" s="53"/>
      <c r="F43" s="41">
        <f t="shared" si="2"/>
        <v>0</v>
      </c>
      <c r="G43" s="66"/>
      <c r="I43" s="68"/>
      <c r="J43" s="67"/>
      <c r="L43" s="67"/>
    </row>
    <row r="44" spans="1:12" x14ac:dyDescent="0.2">
      <c r="A44" s="54"/>
      <c r="B44" s="36"/>
      <c r="C44" s="36"/>
      <c r="D44" s="36"/>
      <c r="E44" s="53"/>
      <c r="F44" s="41">
        <f t="shared" si="2"/>
        <v>0</v>
      </c>
      <c r="G44" s="66"/>
    </row>
    <row r="45" spans="1:12" x14ac:dyDescent="0.2">
      <c r="A45" s="54"/>
      <c r="B45" s="36"/>
      <c r="C45" s="36"/>
      <c r="D45" s="59"/>
      <c r="E45" s="53"/>
      <c r="F45" s="41">
        <f t="shared" si="2"/>
        <v>0</v>
      </c>
      <c r="G45" s="66"/>
      <c r="I45" s="67"/>
    </row>
    <row r="46" spans="1:12" x14ac:dyDescent="0.2">
      <c r="A46" s="54"/>
      <c r="B46" s="36"/>
      <c r="C46" s="36"/>
      <c r="D46" s="36"/>
      <c r="E46" s="53"/>
      <c r="F46" s="41">
        <f t="shared" si="2"/>
        <v>0</v>
      </c>
      <c r="G46" s="41"/>
    </row>
    <row r="47" spans="1:12" x14ac:dyDescent="0.2">
      <c r="A47" s="54"/>
      <c r="B47" s="36"/>
      <c r="C47" s="36"/>
      <c r="D47" s="36"/>
      <c r="E47" s="53"/>
      <c r="F47" s="41">
        <f t="shared" si="2"/>
        <v>0</v>
      </c>
      <c r="G47" s="41"/>
    </row>
    <row r="48" spans="1:12" s="10" customFormat="1" ht="15.75" x14ac:dyDescent="0.2">
      <c r="A48" s="8" t="s">
        <v>16</v>
      </c>
      <c r="B48" s="3"/>
      <c r="C48" s="3"/>
      <c r="D48" s="14"/>
      <c r="E48" s="29"/>
      <c r="F48" s="29">
        <f>SUM(F38:F47)</f>
        <v>0</v>
      </c>
      <c r="G48" s="29"/>
      <c r="H48" s="60"/>
      <c r="I48" s="60"/>
      <c r="J48" s="60"/>
      <c r="K48" s="60"/>
    </row>
    <row r="49" spans="1:7" s="61" customFormat="1" ht="18" customHeight="1" x14ac:dyDescent="0.2">
      <c r="A49" s="7" t="s">
        <v>17</v>
      </c>
      <c r="B49" s="6"/>
      <c r="C49" s="6"/>
      <c r="D49" s="15"/>
      <c r="E49" s="30"/>
      <c r="F49" s="30">
        <f>SUM(F48,F36,F26,F22)</f>
        <v>0</v>
      </c>
      <c r="G49" s="30"/>
    </row>
    <row r="50" spans="1:7" s="61" customFormat="1" ht="5.25" customHeight="1" x14ac:dyDescent="0.2">
      <c r="A50" s="2"/>
      <c r="B50" s="4"/>
      <c r="C50" s="4"/>
      <c r="D50" s="16"/>
      <c r="E50" s="31"/>
      <c r="F50" s="31"/>
      <c r="G50" s="31"/>
    </row>
    <row r="51" spans="1:7" s="10" customFormat="1" ht="18" customHeight="1" x14ac:dyDescent="0.2">
      <c r="A51" s="5" t="s">
        <v>32</v>
      </c>
      <c r="B51" s="45"/>
      <c r="C51" s="45"/>
      <c r="D51" s="45"/>
      <c r="E51" s="38"/>
      <c r="F51" s="38"/>
      <c r="G51" s="38"/>
    </row>
    <row r="52" spans="1:7" s="10" customFormat="1" ht="18" customHeight="1" x14ac:dyDescent="0.2">
      <c r="A52" s="62" t="s">
        <v>33</v>
      </c>
      <c r="B52" s="4"/>
      <c r="C52" s="4"/>
      <c r="D52" s="4"/>
      <c r="E52" s="70">
        <v>0.1</v>
      </c>
      <c r="F52" s="31">
        <f>F49*E52</f>
        <v>0</v>
      </c>
      <c r="G52" s="31"/>
    </row>
    <row r="53" spans="1:7" s="10" customFormat="1" ht="18" customHeight="1" x14ac:dyDescent="0.2">
      <c r="A53" s="20" t="s">
        <v>18</v>
      </c>
      <c r="B53" s="21"/>
      <c r="C53" s="21"/>
      <c r="D53" s="22"/>
      <c r="E53" s="32"/>
      <c r="F53" s="32">
        <f>SUM(F52,F49)</f>
        <v>0</v>
      </c>
      <c r="G53" s="32"/>
    </row>
    <row r="54" spans="1:7" s="12" customFormat="1" ht="18" x14ac:dyDescent="0.2">
      <c r="A54" s="27" t="s">
        <v>68</v>
      </c>
      <c r="B54" s="23"/>
      <c r="C54" s="23"/>
      <c r="D54" s="24"/>
      <c r="E54" s="33"/>
      <c r="F54" s="35">
        <v>0</v>
      </c>
      <c r="G54" s="35"/>
    </row>
    <row r="55" spans="1:7" s="12" customFormat="1" ht="18" x14ac:dyDescent="0.2">
      <c r="A55" s="2" t="s">
        <v>49</v>
      </c>
      <c r="B55" s="2"/>
      <c r="C55" s="25"/>
      <c r="D55" s="26"/>
      <c r="E55" s="34"/>
      <c r="F55" s="34"/>
      <c r="G55" s="34"/>
    </row>
    <row r="61" spans="1:7" ht="12.75" customHeight="1" x14ac:dyDescent="0.2"/>
    <row r="62" spans="1:7" ht="12.75" customHeight="1" x14ac:dyDescent="0.2"/>
    <row r="63" spans="1:7" ht="12.75" customHeight="1" x14ac:dyDescent="0.2"/>
    <row r="64" spans="1:7"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6">
    <mergeCell ref="G38:G40"/>
    <mergeCell ref="A1:G1"/>
    <mergeCell ref="B2:G2"/>
    <mergeCell ref="B3:G3"/>
    <mergeCell ref="B4:G4"/>
    <mergeCell ref="B5:D5"/>
  </mergeCells>
  <phoneticPr fontId="22" type="noConversion"/>
  <printOptions gridLines="1"/>
  <pageMargins left="0.25" right="0.25" top="0.75" bottom="0.75" header="0.3" footer="0.3"/>
  <pageSetup paperSize="9" scale="59" fitToHeight="1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2C9E3-C4B2-4C1F-AB9C-FF53AEA78C3C}">
  <sheetPr>
    <pageSetUpPr fitToPage="1"/>
  </sheetPr>
  <dimension ref="A1:L73"/>
  <sheetViews>
    <sheetView view="pageBreakPreview" zoomScaleNormal="90" zoomScaleSheetLayoutView="100" workbookViewId="0">
      <selection activeCell="A10" sqref="A10"/>
    </sheetView>
  </sheetViews>
  <sheetFormatPr defaultColWidth="9.140625" defaultRowHeight="12.75" x14ac:dyDescent="0.2"/>
  <cols>
    <col min="1" max="1" width="39" style="13" customWidth="1"/>
    <col min="2" max="2" width="9.28515625" style="37" bestFit="1" customWidth="1"/>
    <col min="3" max="3" width="17.140625" style="37" bestFit="1" customWidth="1"/>
    <col min="4" max="4" width="6.85546875" style="37" bestFit="1" customWidth="1"/>
    <col min="5" max="5" width="10.140625" style="63" bestFit="1" customWidth="1"/>
    <col min="6" max="6" width="15" style="64" bestFit="1" customWidth="1"/>
    <col min="7" max="7" width="64.5703125" style="37" customWidth="1"/>
    <col min="8" max="8" width="9.140625" style="37"/>
    <col min="9" max="9" width="15" style="37" bestFit="1" customWidth="1"/>
    <col min="10" max="10" width="9.140625" style="37"/>
    <col min="11" max="12" width="12.140625" style="37" bestFit="1" customWidth="1"/>
    <col min="13" max="16384" width="9.140625" style="37"/>
  </cols>
  <sheetData>
    <row r="1" spans="1:7" ht="27.75" customHeight="1" x14ac:dyDescent="0.2">
      <c r="A1" s="90" t="s">
        <v>94</v>
      </c>
      <c r="B1" s="90"/>
      <c r="C1" s="90"/>
      <c r="D1" s="90"/>
      <c r="E1" s="90"/>
      <c r="F1" s="90"/>
      <c r="G1" s="90"/>
    </row>
    <row r="2" spans="1:7" ht="15.75" x14ac:dyDescent="0.2">
      <c r="A2" s="18" t="s">
        <v>0</v>
      </c>
      <c r="B2" s="91" t="s">
        <v>57</v>
      </c>
      <c r="C2" s="91"/>
      <c r="D2" s="91"/>
      <c r="E2" s="91"/>
      <c r="F2" s="91"/>
      <c r="G2" s="91"/>
    </row>
    <row r="3" spans="1:7" ht="15.75" x14ac:dyDescent="0.2">
      <c r="A3" s="19" t="s">
        <v>1</v>
      </c>
      <c r="B3" s="91" t="s">
        <v>58</v>
      </c>
      <c r="C3" s="91"/>
      <c r="D3" s="91"/>
      <c r="E3" s="91"/>
      <c r="F3" s="91"/>
      <c r="G3" s="91"/>
    </row>
    <row r="4" spans="1:7" ht="15.75" x14ac:dyDescent="0.2">
      <c r="A4" s="19" t="s">
        <v>2</v>
      </c>
      <c r="B4" s="91" t="s">
        <v>56</v>
      </c>
      <c r="C4" s="91"/>
      <c r="D4" s="91"/>
      <c r="E4" s="91"/>
      <c r="F4" s="91"/>
      <c r="G4" s="91"/>
    </row>
    <row r="5" spans="1:7" ht="20.25" x14ac:dyDescent="0.2">
      <c r="A5" s="19" t="s">
        <v>3</v>
      </c>
      <c r="B5" s="92">
        <f>F53</f>
        <v>64407071.549295783</v>
      </c>
      <c r="C5" s="92"/>
      <c r="D5" s="92"/>
      <c r="E5" s="28"/>
      <c r="F5" s="28"/>
    </row>
    <row r="6" spans="1:7" ht="13.5" customHeight="1" x14ac:dyDescent="0.2">
      <c r="A6" s="37"/>
      <c r="B6" s="17"/>
      <c r="C6" s="17"/>
      <c r="D6" s="9"/>
      <c r="E6" s="28"/>
      <c r="F6" s="28"/>
    </row>
    <row r="7" spans="1:7" ht="36.75" customHeight="1" x14ac:dyDescent="0.2">
      <c r="A7" s="42" t="s">
        <v>4</v>
      </c>
      <c r="B7" s="43" t="s">
        <v>5</v>
      </c>
      <c r="C7" s="43" t="s">
        <v>6</v>
      </c>
      <c r="D7" s="44" t="s">
        <v>7</v>
      </c>
      <c r="E7" s="44" t="s">
        <v>19</v>
      </c>
      <c r="F7" s="69" t="s">
        <v>54</v>
      </c>
      <c r="G7" s="69" t="s">
        <v>50</v>
      </c>
    </row>
    <row r="8" spans="1:7" s="10" customFormat="1" ht="15.75" x14ac:dyDescent="0.2">
      <c r="A8" s="5" t="s">
        <v>8</v>
      </c>
      <c r="B8" s="45"/>
      <c r="C8" s="45"/>
      <c r="D8" s="45"/>
      <c r="E8" s="38"/>
      <c r="F8" s="38"/>
      <c r="G8" s="38"/>
    </row>
    <row r="9" spans="1:7" s="10" customFormat="1" ht="15.75" x14ac:dyDescent="0.2">
      <c r="A9" s="1" t="s">
        <v>21</v>
      </c>
      <c r="B9" s="46"/>
      <c r="C9" s="46"/>
      <c r="D9" s="46"/>
      <c r="E9" s="39" t="s">
        <v>82</v>
      </c>
      <c r="F9" s="39"/>
      <c r="G9" s="39"/>
    </row>
    <row r="10" spans="1:7" s="50" customFormat="1" ht="25.5" x14ac:dyDescent="0.2">
      <c r="A10" s="47" t="s">
        <v>39</v>
      </c>
      <c r="B10" s="48"/>
      <c r="C10" s="49" t="s">
        <v>20</v>
      </c>
      <c r="D10" s="49">
        <f>12*10</f>
        <v>120</v>
      </c>
      <c r="E10" s="40">
        <f>4000000/21.3</f>
        <v>187793.42723004695</v>
      </c>
      <c r="F10" s="40">
        <f>E10*D10</f>
        <v>22535211.267605633</v>
      </c>
      <c r="G10" s="65" t="s">
        <v>55</v>
      </c>
    </row>
    <row r="11" spans="1:7" s="50" customFormat="1" ht="25.5" x14ac:dyDescent="0.2">
      <c r="A11" s="47" t="s">
        <v>102</v>
      </c>
      <c r="B11" s="48"/>
      <c r="C11" s="49" t="s">
        <v>20</v>
      </c>
      <c r="D11" s="49">
        <f>12*15</f>
        <v>180</v>
      </c>
      <c r="E11" s="40">
        <f>1500000/21.3</f>
        <v>70422.535211267605</v>
      </c>
      <c r="F11" s="40">
        <f t="shared" ref="F11:F20" si="0">E11*D11</f>
        <v>12676056.338028168</v>
      </c>
      <c r="G11" s="65" t="s">
        <v>100</v>
      </c>
    </row>
    <row r="12" spans="1:7" s="50" customFormat="1" ht="25.5" x14ac:dyDescent="0.2">
      <c r="A12" s="47" t="s">
        <v>40</v>
      </c>
      <c r="B12" s="48"/>
      <c r="C12" s="49" t="s">
        <v>20</v>
      </c>
      <c r="D12" s="49">
        <f>5*10</f>
        <v>50</v>
      </c>
      <c r="E12" s="40">
        <v>150000</v>
      </c>
      <c r="F12" s="40">
        <f t="shared" si="0"/>
        <v>7500000</v>
      </c>
      <c r="G12" s="65" t="s">
        <v>101</v>
      </c>
    </row>
    <row r="13" spans="1:7" s="50" customFormat="1" ht="25.5" x14ac:dyDescent="0.2">
      <c r="A13" s="47" t="s">
        <v>48</v>
      </c>
      <c r="B13" s="48"/>
      <c r="C13" s="49" t="s">
        <v>20</v>
      </c>
      <c r="D13" s="49">
        <v>4</v>
      </c>
      <c r="E13" s="40">
        <v>150000</v>
      </c>
      <c r="F13" s="40">
        <f t="shared" si="0"/>
        <v>600000</v>
      </c>
      <c r="G13" s="65" t="s">
        <v>89</v>
      </c>
    </row>
    <row r="14" spans="1:7" s="50" customFormat="1" x14ac:dyDescent="0.2">
      <c r="A14" s="47" t="s">
        <v>34</v>
      </c>
      <c r="B14" s="48"/>
      <c r="C14" s="49"/>
      <c r="D14" s="49"/>
      <c r="E14" s="40"/>
      <c r="F14" s="40">
        <f t="shared" si="0"/>
        <v>0</v>
      </c>
      <c r="G14" s="40"/>
    </row>
    <row r="15" spans="1:7" s="50" customFormat="1" x14ac:dyDescent="0.2">
      <c r="A15" s="47" t="s">
        <v>35</v>
      </c>
      <c r="B15" s="48"/>
      <c r="C15" s="49"/>
      <c r="D15" s="49"/>
      <c r="E15" s="40"/>
      <c r="F15" s="40">
        <f t="shared" si="0"/>
        <v>0</v>
      </c>
      <c r="G15" s="40"/>
    </row>
    <row r="16" spans="1:7" s="51" customFormat="1" x14ac:dyDescent="0.2">
      <c r="A16" s="2" t="s">
        <v>9</v>
      </c>
      <c r="B16" s="42"/>
      <c r="C16" s="46"/>
      <c r="D16" s="46"/>
      <c r="E16" s="39"/>
      <c r="F16" s="39">
        <f>SUM(F10:F15)</f>
        <v>43311267.605633803</v>
      </c>
      <c r="G16" s="39"/>
    </row>
    <row r="17" spans="1:7" s="10" customFormat="1" ht="15.75" x14ac:dyDescent="0.2">
      <c r="A17" s="2" t="s">
        <v>29</v>
      </c>
      <c r="B17" s="52"/>
      <c r="C17" s="25"/>
      <c r="D17" s="25"/>
      <c r="E17" s="34"/>
      <c r="F17" s="34"/>
      <c r="G17" s="34"/>
    </row>
    <row r="18" spans="1:7" s="50" customFormat="1" ht="25.5" x14ac:dyDescent="0.2">
      <c r="A18" s="47" t="s">
        <v>41</v>
      </c>
      <c r="B18" s="48"/>
      <c r="C18" s="49" t="s">
        <v>20</v>
      </c>
      <c r="D18" s="49">
        <v>4</v>
      </c>
      <c r="E18" s="40">
        <v>75000</v>
      </c>
      <c r="F18" s="40">
        <f t="shared" si="0"/>
        <v>300000</v>
      </c>
      <c r="G18" s="65" t="s">
        <v>90</v>
      </c>
    </row>
    <row r="19" spans="1:7" x14ac:dyDescent="0.2">
      <c r="A19" s="47" t="s">
        <v>36</v>
      </c>
      <c r="B19" s="48"/>
      <c r="C19" s="49" t="s">
        <v>20</v>
      </c>
      <c r="D19" s="36"/>
      <c r="E19" s="53"/>
      <c r="F19" s="40">
        <f t="shared" si="0"/>
        <v>0</v>
      </c>
      <c r="G19" s="40"/>
    </row>
    <row r="20" spans="1:7" x14ac:dyDescent="0.2">
      <c r="A20" s="47" t="s">
        <v>37</v>
      </c>
      <c r="B20" s="48"/>
      <c r="C20" s="49" t="s">
        <v>20</v>
      </c>
      <c r="D20" s="36"/>
      <c r="E20" s="53"/>
      <c r="F20" s="40">
        <f t="shared" si="0"/>
        <v>0</v>
      </c>
      <c r="G20" s="40"/>
    </row>
    <row r="21" spans="1:7" s="51" customFormat="1" x14ac:dyDescent="0.2">
      <c r="A21" s="2" t="s">
        <v>38</v>
      </c>
      <c r="B21" s="42"/>
      <c r="C21" s="46"/>
      <c r="D21" s="46"/>
      <c r="E21" s="39"/>
      <c r="F21" s="39">
        <f>SUM(F18:F20)</f>
        <v>300000</v>
      </c>
      <c r="G21" s="39"/>
    </row>
    <row r="22" spans="1:7" s="11" customFormat="1" ht="18" x14ac:dyDescent="0.2">
      <c r="A22" s="8" t="s">
        <v>10</v>
      </c>
      <c r="B22" s="3"/>
      <c r="C22" s="3"/>
      <c r="D22" s="3"/>
      <c r="E22" s="29"/>
      <c r="F22" s="29">
        <f>SUM(F21,F16)</f>
        <v>43611267.605633803</v>
      </c>
      <c r="G22" s="29"/>
    </row>
    <row r="23" spans="1:7" s="10" customFormat="1" ht="15.75" x14ac:dyDescent="0.2">
      <c r="A23" s="5" t="s">
        <v>11</v>
      </c>
      <c r="B23" s="45"/>
      <c r="C23" s="45"/>
      <c r="D23" s="45"/>
      <c r="E23" s="38"/>
      <c r="F23" s="38"/>
      <c r="G23" s="38"/>
    </row>
    <row r="24" spans="1:7" x14ac:dyDescent="0.2">
      <c r="A24" s="54" t="s">
        <v>42</v>
      </c>
      <c r="B24" s="55"/>
      <c r="C24" s="36" t="s">
        <v>12</v>
      </c>
      <c r="D24" s="56"/>
      <c r="E24" s="57">
        <v>0.125</v>
      </c>
      <c r="F24" s="41">
        <f>F16*E24</f>
        <v>5413908.4507042253</v>
      </c>
      <c r="G24" s="41"/>
    </row>
    <row r="25" spans="1:7" x14ac:dyDescent="0.2">
      <c r="A25" s="54" t="s">
        <v>43</v>
      </c>
      <c r="B25" s="55"/>
      <c r="C25" s="36" t="s">
        <v>12</v>
      </c>
      <c r="D25" s="56"/>
      <c r="E25" s="57">
        <v>0.123</v>
      </c>
      <c r="F25" s="41">
        <f>F21*E25</f>
        <v>36900</v>
      </c>
      <c r="G25" s="41"/>
    </row>
    <row r="26" spans="1:7" s="11" customFormat="1" ht="17.25" customHeight="1" x14ac:dyDescent="0.2">
      <c r="A26" s="8" t="s">
        <v>13</v>
      </c>
      <c r="B26" s="3"/>
      <c r="C26" s="3"/>
      <c r="D26" s="14"/>
      <c r="E26" s="29"/>
      <c r="F26" s="29">
        <f>SUM(F24:F25)</f>
        <v>5450808.4507042253</v>
      </c>
      <c r="G26" s="29"/>
    </row>
    <row r="27" spans="1:7" s="10" customFormat="1" ht="15.75" x14ac:dyDescent="0.2">
      <c r="A27" s="5" t="s">
        <v>30</v>
      </c>
      <c r="B27" s="45"/>
      <c r="C27" s="45"/>
      <c r="D27" s="45"/>
      <c r="E27" s="38"/>
      <c r="F27" s="38"/>
      <c r="G27" s="38"/>
    </row>
    <row r="28" spans="1:7" ht="12.75" customHeight="1" x14ac:dyDescent="0.2">
      <c r="A28" s="54" t="s">
        <v>84</v>
      </c>
      <c r="B28" s="36">
        <v>2</v>
      </c>
      <c r="C28" s="36" t="s">
        <v>20</v>
      </c>
      <c r="D28" s="36">
        <f>3*2</f>
        <v>6</v>
      </c>
      <c r="E28" s="41">
        <v>30000</v>
      </c>
      <c r="F28" s="41">
        <f>B28*D28*E28</f>
        <v>360000</v>
      </c>
      <c r="G28" s="93" t="s">
        <v>88</v>
      </c>
    </row>
    <row r="29" spans="1:7" x14ac:dyDescent="0.2">
      <c r="A29" s="54" t="s">
        <v>85</v>
      </c>
      <c r="B29" s="36">
        <v>2</v>
      </c>
      <c r="C29" s="36" t="s">
        <v>44</v>
      </c>
      <c r="D29" s="36">
        <v>1</v>
      </c>
      <c r="E29" s="41">
        <v>70000</v>
      </c>
      <c r="F29" s="41">
        <f t="shared" ref="F29:F34" si="1">B29*D29*E29</f>
        <v>140000</v>
      </c>
      <c r="G29" s="94"/>
    </row>
    <row r="30" spans="1:7" x14ac:dyDescent="0.2">
      <c r="A30" s="54" t="s">
        <v>86</v>
      </c>
      <c r="B30" s="36">
        <v>1</v>
      </c>
      <c r="C30" s="36" t="s">
        <v>20</v>
      </c>
      <c r="D30" s="36">
        <v>2</v>
      </c>
      <c r="E30" s="41">
        <v>100000</v>
      </c>
      <c r="F30" s="41">
        <f t="shared" si="1"/>
        <v>200000</v>
      </c>
      <c r="G30" s="94"/>
    </row>
    <row r="31" spans="1:7" x14ac:dyDescent="0.2">
      <c r="A31" s="54" t="s">
        <v>87</v>
      </c>
      <c r="B31" s="36">
        <f>2*2*350</f>
        <v>1400</v>
      </c>
      <c r="C31" s="36" t="s">
        <v>45</v>
      </c>
      <c r="D31" s="36">
        <v>0.15</v>
      </c>
      <c r="E31" s="41">
        <v>2940</v>
      </c>
      <c r="F31" s="41">
        <f t="shared" si="1"/>
        <v>617400</v>
      </c>
      <c r="G31" s="95"/>
    </row>
    <row r="32" spans="1:7" x14ac:dyDescent="0.2">
      <c r="A32" s="54"/>
      <c r="B32" s="36"/>
      <c r="C32" s="36"/>
      <c r="D32" s="36"/>
      <c r="E32" s="53"/>
      <c r="F32" s="41">
        <f t="shared" si="1"/>
        <v>0</v>
      </c>
      <c r="G32" s="41"/>
    </row>
    <row r="33" spans="1:12" x14ac:dyDescent="0.2">
      <c r="A33" s="54"/>
      <c r="B33" s="36"/>
      <c r="C33" s="36"/>
      <c r="D33" s="58"/>
      <c r="E33" s="53"/>
      <c r="F33" s="41">
        <f t="shared" si="1"/>
        <v>0</v>
      </c>
      <c r="G33" s="41"/>
    </row>
    <row r="34" spans="1:12" x14ac:dyDescent="0.2">
      <c r="A34" s="54"/>
      <c r="B34" s="36"/>
      <c r="C34" s="36"/>
      <c r="D34" s="36"/>
      <c r="E34" s="53"/>
      <c r="F34" s="41">
        <f t="shared" si="1"/>
        <v>0</v>
      </c>
      <c r="G34" s="41"/>
    </row>
    <row r="35" spans="1:12" s="11" customFormat="1" ht="18" x14ac:dyDescent="0.2">
      <c r="A35" s="54"/>
      <c r="B35" s="36"/>
      <c r="C35" s="36"/>
      <c r="D35" s="36"/>
      <c r="E35" s="53"/>
      <c r="F35" s="41">
        <f>B35*D35*E35</f>
        <v>0</v>
      </c>
      <c r="G35" s="41"/>
    </row>
    <row r="36" spans="1:12" s="10" customFormat="1" ht="15.75" x14ac:dyDescent="0.2">
      <c r="A36" s="8" t="s">
        <v>14</v>
      </c>
      <c r="B36" s="3"/>
      <c r="C36" s="3"/>
      <c r="D36" s="14"/>
      <c r="E36" s="29"/>
      <c r="F36" s="29">
        <f>SUM(F28:F35)</f>
        <v>1317400</v>
      </c>
      <c r="G36" s="29"/>
    </row>
    <row r="37" spans="1:12" ht="15.75" x14ac:dyDescent="0.2">
      <c r="A37" s="5" t="s">
        <v>15</v>
      </c>
      <c r="B37" s="45"/>
      <c r="C37" s="45"/>
      <c r="D37" s="45"/>
      <c r="E37" s="38"/>
      <c r="F37" s="38"/>
      <c r="G37" s="38"/>
    </row>
    <row r="38" spans="1:12" x14ac:dyDescent="0.2">
      <c r="A38" s="54" t="s">
        <v>23</v>
      </c>
      <c r="B38" s="36">
        <v>4</v>
      </c>
      <c r="C38" s="36" t="s">
        <v>46</v>
      </c>
      <c r="D38" s="36">
        <v>8</v>
      </c>
      <c r="E38" s="53">
        <v>100000</v>
      </c>
      <c r="F38" s="41">
        <f t="shared" ref="F38:F47" si="2">B38*D38*E38</f>
        <v>3200000</v>
      </c>
      <c r="G38" s="87" t="s">
        <v>59</v>
      </c>
    </row>
    <row r="39" spans="1:12" x14ac:dyDescent="0.2">
      <c r="A39" s="54" t="s">
        <v>24</v>
      </c>
      <c r="B39" s="36">
        <v>4</v>
      </c>
      <c r="C39" s="36" t="s">
        <v>25</v>
      </c>
      <c r="D39" s="36">
        <v>25</v>
      </c>
      <c r="E39" s="53">
        <v>20000</v>
      </c>
      <c r="F39" s="41">
        <f t="shared" si="2"/>
        <v>2000000</v>
      </c>
      <c r="G39" s="88"/>
    </row>
    <row r="40" spans="1:12" x14ac:dyDescent="0.2">
      <c r="A40" s="54" t="s">
        <v>47</v>
      </c>
      <c r="B40" s="36">
        <v>8</v>
      </c>
      <c r="C40" s="36" t="s">
        <v>28</v>
      </c>
      <c r="D40" s="36">
        <v>25</v>
      </c>
      <c r="E40" s="53">
        <v>6000</v>
      </c>
      <c r="F40" s="41">
        <f t="shared" si="2"/>
        <v>1200000</v>
      </c>
      <c r="G40" s="89"/>
    </row>
    <row r="41" spans="1:12" ht="25.5" x14ac:dyDescent="0.2">
      <c r="A41" s="54" t="s">
        <v>26</v>
      </c>
      <c r="B41" s="36">
        <v>2</v>
      </c>
      <c r="C41" s="36" t="s">
        <v>27</v>
      </c>
      <c r="D41" s="36">
        <v>25</v>
      </c>
      <c r="E41" s="53">
        <v>15000</v>
      </c>
      <c r="F41" s="41">
        <f t="shared" si="2"/>
        <v>750000</v>
      </c>
      <c r="G41" s="66" t="s">
        <v>61</v>
      </c>
    </row>
    <row r="42" spans="1:12" x14ac:dyDescent="0.2">
      <c r="A42" s="54" t="s">
        <v>22</v>
      </c>
      <c r="B42" s="36">
        <v>1</v>
      </c>
      <c r="C42" s="36" t="s">
        <v>28</v>
      </c>
      <c r="D42" s="36">
        <v>1</v>
      </c>
      <c r="E42" s="53">
        <v>500000</v>
      </c>
      <c r="F42" s="41">
        <f t="shared" si="2"/>
        <v>500000</v>
      </c>
      <c r="G42" s="66" t="s">
        <v>60</v>
      </c>
    </row>
    <row r="43" spans="1:12" ht="25.5" x14ac:dyDescent="0.2">
      <c r="A43" s="54" t="s">
        <v>62</v>
      </c>
      <c r="B43" s="36">
        <v>12</v>
      </c>
      <c r="C43" s="36" t="s">
        <v>20</v>
      </c>
      <c r="D43" s="36">
        <v>10</v>
      </c>
      <c r="E43" s="53">
        <f>(20000*50)/21.3/5*3</f>
        <v>28169.014084507042</v>
      </c>
      <c r="F43" s="83">
        <f t="shared" si="2"/>
        <v>3380281.6901408453</v>
      </c>
      <c r="G43" s="66" t="s">
        <v>67</v>
      </c>
      <c r="I43" s="68"/>
      <c r="J43" s="67"/>
      <c r="L43" s="67"/>
    </row>
    <row r="44" spans="1:12" ht="38.25" x14ac:dyDescent="0.2">
      <c r="A44" s="54" t="s">
        <v>63</v>
      </c>
      <c r="B44" s="36">
        <v>12</v>
      </c>
      <c r="C44" s="36" t="s">
        <v>20</v>
      </c>
      <c r="D44" s="36">
        <v>10</v>
      </c>
      <c r="E44" s="53">
        <f>500000/21.3/5*3</f>
        <v>14084.507042253521</v>
      </c>
      <c r="F44" s="83">
        <f t="shared" si="2"/>
        <v>1690140.8450704226</v>
      </c>
      <c r="G44" s="66" t="s">
        <v>65</v>
      </c>
    </row>
    <row r="45" spans="1:12" ht="38.25" x14ac:dyDescent="0.2">
      <c r="A45" s="54" t="s">
        <v>64</v>
      </c>
      <c r="B45" s="36">
        <v>12</v>
      </c>
      <c r="C45" s="36" t="s">
        <v>20</v>
      </c>
      <c r="D45" s="59">
        <v>10</v>
      </c>
      <c r="E45" s="53">
        <f>200000/21.3/5*3</f>
        <v>5633.8028169014087</v>
      </c>
      <c r="F45" s="83">
        <f t="shared" si="2"/>
        <v>676056.338028169</v>
      </c>
      <c r="G45" s="66" t="s">
        <v>66</v>
      </c>
      <c r="I45" s="67"/>
    </row>
    <row r="46" spans="1:12" x14ac:dyDescent="0.2">
      <c r="A46" s="54"/>
      <c r="B46" s="36"/>
      <c r="C46" s="36"/>
      <c r="D46" s="36"/>
      <c r="E46" s="53"/>
      <c r="F46" s="41">
        <f t="shared" si="2"/>
        <v>0</v>
      </c>
      <c r="G46" s="41"/>
    </row>
    <row r="47" spans="1:12" x14ac:dyDescent="0.2">
      <c r="A47" s="54"/>
      <c r="B47" s="36"/>
      <c r="C47" s="36"/>
      <c r="D47" s="36"/>
      <c r="E47" s="53"/>
      <c r="F47" s="41">
        <f t="shared" si="2"/>
        <v>0</v>
      </c>
      <c r="G47" s="41"/>
    </row>
    <row r="48" spans="1:12" s="10" customFormat="1" ht="15.75" x14ac:dyDescent="0.2">
      <c r="A48" s="8" t="s">
        <v>16</v>
      </c>
      <c r="B48" s="3"/>
      <c r="C48" s="3"/>
      <c r="D48" s="14"/>
      <c r="E48" s="29"/>
      <c r="F48" s="29">
        <f>SUM(F38:F47)</f>
        <v>13396478.873239437</v>
      </c>
      <c r="G48" s="29"/>
      <c r="H48" s="60"/>
      <c r="I48" s="60"/>
      <c r="J48" s="60"/>
      <c r="K48" s="60"/>
    </row>
    <row r="49" spans="1:7" s="61" customFormat="1" ht="18" customHeight="1" x14ac:dyDescent="0.2">
      <c r="A49" s="7" t="s">
        <v>17</v>
      </c>
      <c r="B49" s="6"/>
      <c r="C49" s="6"/>
      <c r="D49" s="15"/>
      <c r="E49" s="30"/>
      <c r="F49" s="30">
        <f>SUM(F48,F36,F26,F22)</f>
        <v>63775954.92957747</v>
      </c>
      <c r="G49" s="30"/>
    </row>
    <row r="50" spans="1:7" s="61" customFormat="1" ht="5.25" customHeight="1" x14ac:dyDescent="0.2">
      <c r="A50" s="2"/>
      <c r="B50" s="4"/>
      <c r="C50" s="4"/>
      <c r="D50" s="16"/>
      <c r="E50" s="31"/>
      <c r="F50" s="31"/>
      <c r="G50" s="31"/>
    </row>
    <row r="51" spans="1:7" s="10" customFormat="1" ht="18" customHeight="1" x14ac:dyDescent="0.2">
      <c r="A51" s="5" t="s">
        <v>32</v>
      </c>
      <c r="B51" s="45"/>
      <c r="C51" s="45"/>
      <c r="D51" s="45"/>
      <c r="E51" s="38"/>
      <c r="F51" s="38"/>
      <c r="G51" s="38"/>
    </row>
    <row r="52" spans="1:7" s="10" customFormat="1" ht="27.75" customHeight="1" x14ac:dyDescent="0.2">
      <c r="A52" s="62" t="s">
        <v>33</v>
      </c>
      <c r="B52" s="4"/>
      <c r="C52" s="4"/>
      <c r="D52" s="4"/>
      <c r="E52" s="70">
        <v>0.1</v>
      </c>
      <c r="F52" s="82">
        <f>F49*E52 -SUM(F43:F45)</f>
        <v>631116.61971831042</v>
      </c>
      <c r="G52" s="86" t="s">
        <v>83</v>
      </c>
    </row>
    <row r="53" spans="1:7" s="10" customFormat="1" ht="18" customHeight="1" x14ac:dyDescent="0.2">
      <c r="A53" s="20" t="s">
        <v>18</v>
      </c>
      <c r="B53" s="21"/>
      <c r="C53" s="21"/>
      <c r="D53" s="22"/>
      <c r="E53" s="32"/>
      <c r="F53" s="32">
        <f>SUM(F52,F49)</f>
        <v>64407071.549295783</v>
      </c>
      <c r="G53" s="32"/>
    </row>
    <row r="54" spans="1:7" s="12" customFormat="1" ht="18" x14ac:dyDescent="0.2">
      <c r="A54" s="27" t="s">
        <v>68</v>
      </c>
      <c r="B54" s="23"/>
      <c r="C54" s="23"/>
      <c r="D54" s="24"/>
      <c r="E54" s="33"/>
      <c r="F54" s="35">
        <v>0</v>
      </c>
      <c r="G54" s="35"/>
    </row>
    <row r="55" spans="1:7" s="12" customFormat="1" ht="18" x14ac:dyDescent="0.2">
      <c r="A55" s="2" t="s">
        <v>49</v>
      </c>
      <c r="B55" s="2"/>
      <c r="C55" s="25"/>
      <c r="D55" s="26"/>
      <c r="E55" s="34"/>
      <c r="F55" s="34">
        <v>10000000</v>
      </c>
      <c r="G55" s="34"/>
    </row>
    <row r="61" spans="1:7" ht="12.75" customHeight="1" x14ac:dyDescent="0.2"/>
    <row r="62" spans="1:7" ht="12.75" customHeight="1" x14ac:dyDescent="0.2"/>
    <row r="63" spans="1:7" ht="12.75" customHeight="1" x14ac:dyDescent="0.2"/>
    <row r="64" spans="1:7"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7">
    <mergeCell ref="A1:G1"/>
    <mergeCell ref="G38:G40"/>
    <mergeCell ref="G28:G31"/>
    <mergeCell ref="B2:G2"/>
    <mergeCell ref="B3:G3"/>
    <mergeCell ref="B4:G4"/>
    <mergeCell ref="B5:D5"/>
  </mergeCells>
  <printOptions gridLines="1"/>
  <pageMargins left="0.25" right="0.25" top="0.75" bottom="0.75" header="0.3" footer="0.3"/>
  <pageSetup paperSize="9" scale="62"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69570653647346901BA437268DBC43" ma:contentTypeVersion="12" ma:contentTypeDescription="Create a new document." ma:contentTypeScope="" ma:versionID="a4558bfa38c337f7332b3876572118db">
  <xsd:schema xmlns:xsd="http://www.w3.org/2001/XMLSchema" xmlns:xs="http://www.w3.org/2001/XMLSchema" xmlns:p="http://schemas.microsoft.com/office/2006/metadata/properties" xmlns:ns2="cf8e8a7f-df40-4241-829c-8816ab9635be" targetNamespace="http://schemas.microsoft.com/office/2006/metadata/properties" ma:root="true" ma:fieldsID="d5b7cc96e6fe9e79be3ce8e11e10a8ca" ns2:_="">
    <xsd:import namespace="cf8e8a7f-df40-4241-829c-8816ab9635b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8e8a7f-df40-4241-829c-8816ab963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654925c-3bd7-4187-ab31-e932ed5cd6b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8e8a7f-df40-4241-829c-8816ab9635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6F2395-759A-4BB3-9490-30CE811225A3}"/>
</file>

<file path=customXml/itemProps2.xml><?xml version="1.0" encoding="utf-8"?>
<ds:datastoreItem xmlns:ds="http://schemas.openxmlformats.org/officeDocument/2006/customXml" ds:itemID="{A23FBE80-EC96-4493-A483-F3AD9921CE2D}">
  <ds:schemaRefs>
    <ds:schemaRef ds:uri="http://schemas.microsoft.com/sharepoint/v3/contenttype/forms"/>
  </ds:schemaRefs>
</ds:datastoreItem>
</file>

<file path=customXml/itemProps3.xml><?xml version="1.0" encoding="utf-8"?>
<ds:datastoreItem xmlns:ds="http://schemas.openxmlformats.org/officeDocument/2006/customXml" ds:itemID="{D3073670-ADD2-4AB0-8DE3-878E66A862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Budget template</vt:lpstr>
      <vt:lpstr>Sample Budget</vt:lpstr>
      <vt:lpstr>'Budget template'!Print_Area</vt:lpstr>
      <vt:lpstr>Instructions!Print_Area</vt:lpstr>
      <vt:lpstr>'Sample Budget'!Print_Area</vt:lpstr>
      <vt:lpstr>'Budget template'!Print_Titles</vt:lpstr>
      <vt:lpstr>'Sample Budget'!Print_Titles</vt:lpstr>
    </vt:vector>
  </TitlesOfParts>
  <Manager/>
  <Company>OFDA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cjohnson</dc:creator>
  <cp:keywords/>
  <dc:description/>
  <cp:lastModifiedBy>Khulan Saruulzam</cp:lastModifiedBy>
  <cp:revision/>
  <cp:lastPrinted>2023-08-23T03:14:14Z</cp:lastPrinted>
  <dcterms:created xsi:type="dcterms:W3CDTF">2006-12-01T17:15:06Z</dcterms:created>
  <dcterms:modified xsi:type="dcterms:W3CDTF">2025-01-06T02:25:07Z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0x0101009E69570653647346901BA437268DBC43</vt:lpwstr>
  </property>
</Properties>
</file>